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JD\319 Kroměříž\Slepý rozpočet Kroměříž\"/>
    </mc:Choice>
  </mc:AlternateContent>
  <bookViews>
    <workbookView xWindow="360" yWindow="276" windowWidth="18732" windowHeight="12216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Pol'!$A$1:$U$202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I48" i="1"/>
  <c r="I47" i="1"/>
  <c r="G39" i="1"/>
  <c r="F39" i="1"/>
  <c r="G192" i="12"/>
  <c r="AC192" i="12"/>
  <c r="AD192" i="12"/>
  <c r="BA186" i="12"/>
  <c r="BA176" i="12"/>
  <c r="BA167" i="12"/>
  <c r="BA158" i="12"/>
  <c r="BA155" i="12"/>
  <c r="BA150" i="12"/>
  <c r="BA144" i="12"/>
  <c r="BA141" i="12"/>
  <c r="BA136" i="12"/>
  <c r="BA131" i="12"/>
  <c r="BA124" i="12"/>
  <c r="BA98" i="12"/>
  <c r="F9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F11" i="12"/>
  <c r="G11" i="12"/>
  <c r="I11" i="12"/>
  <c r="K11" i="12"/>
  <c r="M11" i="12"/>
  <c r="O11" i="12"/>
  <c r="Q11" i="12"/>
  <c r="U11" i="12"/>
  <c r="F14" i="12"/>
  <c r="G14" i="12"/>
  <c r="I14" i="12"/>
  <c r="K14" i="12"/>
  <c r="M14" i="12"/>
  <c r="O14" i="12"/>
  <c r="Q14" i="12"/>
  <c r="U14" i="12"/>
  <c r="F17" i="12"/>
  <c r="G17" i="12"/>
  <c r="I17" i="12"/>
  <c r="K17" i="12"/>
  <c r="M17" i="12"/>
  <c r="O17" i="12"/>
  <c r="Q17" i="12"/>
  <c r="U17" i="12"/>
  <c r="F19" i="12"/>
  <c r="G19" i="12"/>
  <c r="I19" i="12"/>
  <c r="K19" i="12"/>
  <c r="M19" i="12"/>
  <c r="O19" i="12"/>
  <c r="Q19" i="12"/>
  <c r="U19" i="12"/>
  <c r="F21" i="12"/>
  <c r="G21" i="12"/>
  <c r="I21" i="12"/>
  <c r="K21" i="12"/>
  <c r="M21" i="12"/>
  <c r="O21" i="12"/>
  <c r="Q21" i="12"/>
  <c r="U21" i="12"/>
  <c r="F23" i="12"/>
  <c r="G23" i="12"/>
  <c r="I23" i="12"/>
  <c r="K23" i="12"/>
  <c r="M23" i="12"/>
  <c r="O23" i="12"/>
  <c r="Q23" i="12"/>
  <c r="U23" i="12"/>
  <c r="F25" i="12"/>
  <c r="G25" i="12"/>
  <c r="I25" i="12"/>
  <c r="K25" i="12"/>
  <c r="M25" i="12"/>
  <c r="O25" i="12"/>
  <c r="Q25" i="12"/>
  <c r="U25" i="12"/>
  <c r="F29" i="12"/>
  <c r="G29" i="12"/>
  <c r="G28" i="12" s="1"/>
  <c r="I29" i="12"/>
  <c r="I28" i="12" s="1"/>
  <c r="K29" i="12"/>
  <c r="K28" i="12" s="1"/>
  <c r="M29" i="12"/>
  <c r="M28" i="12" s="1"/>
  <c r="O29" i="12"/>
  <c r="O28" i="12" s="1"/>
  <c r="Q29" i="12"/>
  <c r="Q28" i="12" s="1"/>
  <c r="U29" i="12"/>
  <c r="U28" i="12" s="1"/>
  <c r="F31" i="12"/>
  <c r="G31" i="12"/>
  <c r="I31" i="12"/>
  <c r="K31" i="12"/>
  <c r="M31" i="12"/>
  <c r="O31" i="12"/>
  <c r="Q31" i="12"/>
  <c r="U31" i="12"/>
  <c r="F33" i="12"/>
  <c r="G33" i="12"/>
  <c r="I33" i="12"/>
  <c r="K33" i="12"/>
  <c r="M33" i="12"/>
  <c r="O33" i="12"/>
  <c r="Q33" i="12"/>
  <c r="U33" i="12"/>
  <c r="F35" i="12"/>
  <c r="G35" i="12"/>
  <c r="I35" i="12"/>
  <c r="K35" i="12"/>
  <c r="M35" i="12"/>
  <c r="O35" i="12"/>
  <c r="Q35" i="12"/>
  <c r="U35" i="12"/>
  <c r="F37" i="12"/>
  <c r="G37" i="12"/>
  <c r="I37" i="12"/>
  <c r="K37" i="12"/>
  <c r="M37" i="12"/>
  <c r="O37" i="12"/>
  <c r="Q37" i="12"/>
  <c r="U37" i="12"/>
  <c r="F39" i="12"/>
  <c r="G39" i="12"/>
  <c r="I39" i="12"/>
  <c r="K39" i="12"/>
  <c r="M39" i="12"/>
  <c r="O39" i="12"/>
  <c r="Q39" i="12"/>
  <c r="U39" i="12"/>
  <c r="F41" i="12"/>
  <c r="G41" i="12"/>
  <c r="I41" i="12"/>
  <c r="K41" i="12"/>
  <c r="M41" i="12"/>
  <c r="O41" i="12"/>
  <c r="Q41" i="12"/>
  <c r="U41" i="12"/>
  <c r="F43" i="12"/>
  <c r="G43" i="12"/>
  <c r="I43" i="12"/>
  <c r="K43" i="12"/>
  <c r="M43" i="12"/>
  <c r="O43" i="12"/>
  <c r="Q43" i="12"/>
  <c r="U43" i="12"/>
  <c r="F45" i="12"/>
  <c r="G45" i="12"/>
  <c r="I45" i="12"/>
  <c r="K45" i="12"/>
  <c r="M45" i="12"/>
  <c r="O45" i="12"/>
  <c r="Q45" i="12"/>
  <c r="U45" i="12"/>
  <c r="F47" i="12"/>
  <c r="G47" i="12"/>
  <c r="I47" i="12"/>
  <c r="K47" i="12"/>
  <c r="M47" i="12"/>
  <c r="O47" i="12"/>
  <c r="Q47" i="12"/>
  <c r="U47" i="12"/>
  <c r="F50" i="12"/>
  <c r="G50" i="12"/>
  <c r="I50" i="12"/>
  <c r="K50" i="12"/>
  <c r="M50" i="12"/>
  <c r="O50" i="12"/>
  <c r="Q50" i="12"/>
  <c r="U50" i="12"/>
  <c r="F53" i="12"/>
  <c r="G53" i="12"/>
  <c r="I53" i="12"/>
  <c r="K53" i="12"/>
  <c r="M53" i="12"/>
  <c r="O53" i="12"/>
  <c r="Q53" i="12"/>
  <c r="U53" i="12"/>
  <c r="F56" i="12"/>
  <c r="G56" i="12"/>
  <c r="I56" i="12"/>
  <c r="K56" i="12"/>
  <c r="M56" i="12"/>
  <c r="O56" i="12"/>
  <c r="Q56" i="12"/>
  <c r="U56" i="12"/>
  <c r="F60" i="12"/>
  <c r="G60" i="12" s="1"/>
  <c r="I60" i="12"/>
  <c r="I59" i="12" s="1"/>
  <c r="K60" i="12"/>
  <c r="K59" i="12" s="1"/>
  <c r="O60" i="12"/>
  <c r="O59" i="12" s="1"/>
  <c r="Q60" i="12"/>
  <c r="Q59" i="12" s="1"/>
  <c r="U60" i="12"/>
  <c r="U59" i="12" s="1"/>
  <c r="F63" i="12"/>
  <c r="G63" i="12" s="1"/>
  <c r="M63" i="12" s="1"/>
  <c r="I63" i="12"/>
  <c r="K63" i="12"/>
  <c r="O63" i="12"/>
  <c r="Q63" i="12"/>
  <c r="U63" i="12"/>
  <c r="F66" i="12"/>
  <c r="G66" i="12" s="1"/>
  <c r="M66" i="12" s="1"/>
  <c r="I66" i="12"/>
  <c r="K66" i="12"/>
  <c r="O66" i="12"/>
  <c r="Q66" i="12"/>
  <c r="U66" i="12"/>
  <c r="F69" i="12"/>
  <c r="G69" i="12" s="1"/>
  <c r="M69" i="12" s="1"/>
  <c r="I69" i="12"/>
  <c r="K69" i="12"/>
  <c r="O69" i="12"/>
  <c r="Q69" i="12"/>
  <c r="U69" i="12"/>
  <c r="F72" i="12"/>
  <c r="G72" i="12" s="1"/>
  <c r="M72" i="12" s="1"/>
  <c r="I72" i="12"/>
  <c r="K72" i="12"/>
  <c r="O72" i="12"/>
  <c r="Q72" i="12"/>
  <c r="U72" i="12"/>
  <c r="F75" i="12"/>
  <c r="G75" i="12" s="1"/>
  <c r="M75" i="12" s="1"/>
  <c r="I75" i="12"/>
  <c r="K75" i="12"/>
  <c r="O75" i="12"/>
  <c r="Q75" i="12"/>
  <c r="U75" i="12"/>
  <c r="G78" i="12"/>
  <c r="F79" i="12"/>
  <c r="G79" i="12"/>
  <c r="M79" i="12" s="1"/>
  <c r="M78" i="12" s="1"/>
  <c r="I79" i="12"/>
  <c r="I78" i="12" s="1"/>
  <c r="K79" i="12"/>
  <c r="K78" i="12" s="1"/>
  <c r="O79" i="12"/>
  <c r="O78" i="12" s="1"/>
  <c r="Q79" i="12"/>
  <c r="Q78" i="12" s="1"/>
  <c r="U79" i="12"/>
  <c r="U78" i="12" s="1"/>
  <c r="F81" i="12"/>
  <c r="G81" i="12"/>
  <c r="M81" i="12" s="1"/>
  <c r="I81" i="12"/>
  <c r="K81" i="12"/>
  <c r="O81" i="12"/>
  <c r="Q81" i="12"/>
  <c r="U81" i="12"/>
  <c r="F83" i="12"/>
  <c r="G83" i="12"/>
  <c r="M83" i="12" s="1"/>
  <c r="I83" i="12"/>
  <c r="K83" i="12"/>
  <c r="O83" i="12"/>
  <c r="Q83" i="12"/>
  <c r="U83" i="12"/>
  <c r="F85" i="12"/>
  <c r="G85" i="12"/>
  <c r="M85" i="12" s="1"/>
  <c r="I85" i="12"/>
  <c r="K85" i="12"/>
  <c r="O85" i="12"/>
  <c r="Q85" i="12"/>
  <c r="U85" i="12"/>
  <c r="G87" i="12"/>
  <c r="F88" i="12"/>
  <c r="G88" i="12"/>
  <c r="M88" i="12" s="1"/>
  <c r="I88" i="12"/>
  <c r="I87" i="12" s="1"/>
  <c r="K88" i="12"/>
  <c r="K87" i="12" s="1"/>
  <c r="O88" i="12"/>
  <c r="O87" i="12" s="1"/>
  <c r="Q88" i="12"/>
  <c r="Q87" i="12" s="1"/>
  <c r="U88" i="12"/>
  <c r="U87" i="12" s="1"/>
  <c r="F91" i="12"/>
  <c r="G91" i="12"/>
  <c r="M91" i="12" s="1"/>
  <c r="I91" i="12"/>
  <c r="K91" i="12"/>
  <c r="O91" i="12"/>
  <c r="Q91" i="12"/>
  <c r="U91" i="12"/>
  <c r="F94" i="12"/>
  <c r="G94" i="12"/>
  <c r="M94" i="12" s="1"/>
  <c r="I94" i="12"/>
  <c r="K94" i="12"/>
  <c r="O94" i="12"/>
  <c r="Q94" i="12"/>
  <c r="U94" i="12"/>
  <c r="F97" i="12"/>
  <c r="G97" i="12"/>
  <c r="M97" i="12" s="1"/>
  <c r="I97" i="12"/>
  <c r="K97" i="12"/>
  <c r="O97" i="12"/>
  <c r="Q97" i="12"/>
  <c r="U97" i="12"/>
  <c r="F101" i="12"/>
  <c r="G101" i="12"/>
  <c r="M101" i="12" s="1"/>
  <c r="I101" i="12"/>
  <c r="K101" i="12"/>
  <c r="O101" i="12"/>
  <c r="Q101" i="12"/>
  <c r="U101" i="12"/>
  <c r="F104" i="12"/>
  <c r="G104" i="12"/>
  <c r="M104" i="12" s="1"/>
  <c r="I104" i="12"/>
  <c r="K104" i="12"/>
  <c r="O104" i="12"/>
  <c r="Q104" i="12"/>
  <c r="U104" i="12"/>
  <c r="G106" i="12"/>
  <c r="F107" i="12"/>
  <c r="G107" i="12"/>
  <c r="M107" i="12" s="1"/>
  <c r="M106" i="12" s="1"/>
  <c r="I107" i="12"/>
  <c r="I106" i="12" s="1"/>
  <c r="K107" i="12"/>
  <c r="K106" i="12" s="1"/>
  <c r="O107" i="12"/>
  <c r="O106" i="12" s="1"/>
  <c r="Q107" i="12"/>
  <c r="Q106" i="12" s="1"/>
  <c r="U107" i="12"/>
  <c r="U106" i="12" s="1"/>
  <c r="F110" i="12"/>
  <c r="G110" i="12"/>
  <c r="M110" i="12" s="1"/>
  <c r="I110" i="12"/>
  <c r="K110" i="12"/>
  <c r="O110" i="12"/>
  <c r="Q110" i="12"/>
  <c r="U110" i="12"/>
  <c r="F113" i="12"/>
  <c r="G113" i="12"/>
  <c r="M113" i="12" s="1"/>
  <c r="I113" i="12"/>
  <c r="K113" i="12"/>
  <c r="O113" i="12"/>
  <c r="Q113" i="12"/>
  <c r="U113" i="12"/>
  <c r="F116" i="12"/>
  <c r="G116" i="12"/>
  <c r="M116" i="12" s="1"/>
  <c r="I116" i="12"/>
  <c r="K116" i="12"/>
  <c r="O116" i="12"/>
  <c r="Q116" i="12"/>
  <c r="U116" i="12"/>
  <c r="G119" i="12"/>
  <c r="F120" i="12"/>
  <c r="G120" i="12"/>
  <c r="I120" i="12"/>
  <c r="I119" i="12" s="1"/>
  <c r="K120" i="12"/>
  <c r="M120" i="12"/>
  <c r="M119" i="12" s="1"/>
  <c r="O120" i="12"/>
  <c r="O119" i="12" s="1"/>
  <c r="Q120" i="12"/>
  <c r="Q119" i="12" s="1"/>
  <c r="U120" i="12"/>
  <c r="U119" i="12" s="1"/>
  <c r="F123" i="12"/>
  <c r="G123" i="12"/>
  <c r="I123" i="12"/>
  <c r="K123" i="12"/>
  <c r="M123" i="12"/>
  <c r="O123" i="12"/>
  <c r="Q123" i="12"/>
  <c r="U123" i="12"/>
  <c r="F127" i="12"/>
  <c r="G127" i="12"/>
  <c r="I127" i="12"/>
  <c r="K127" i="12"/>
  <c r="K119" i="12" s="1"/>
  <c r="M127" i="12"/>
  <c r="O127" i="12"/>
  <c r="Q127" i="12"/>
  <c r="U127" i="12"/>
  <c r="F130" i="12"/>
  <c r="G130" i="12"/>
  <c r="I130" i="12"/>
  <c r="K130" i="12"/>
  <c r="M130" i="12"/>
  <c r="O130" i="12"/>
  <c r="Q130" i="12"/>
  <c r="U130" i="12"/>
  <c r="F135" i="12"/>
  <c r="G135" i="12"/>
  <c r="I135" i="12"/>
  <c r="K135" i="12"/>
  <c r="M135" i="12"/>
  <c r="O135" i="12"/>
  <c r="Q135" i="12"/>
  <c r="U135" i="12"/>
  <c r="F140" i="12"/>
  <c r="G140" i="12"/>
  <c r="I140" i="12"/>
  <c r="K140" i="12"/>
  <c r="M140" i="12"/>
  <c r="O140" i="12"/>
  <c r="Q140" i="12"/>
  <c r="U140" i="12"/>
  <c r="F143" i="12"/>
  <c r="G143" i="12"/>
  <c r="I143" i="12"/>
  <c r="K143" i="12"/>
  <c r="M143" i="12"/>
  <c r="O143" i="12"/>
  <c r="Q143" i="12"/>
  <c r="U143" i="12"/>
  <c r="G146" i="12"/>
  <c r="F147" i="12"/>
  <c r="G147" i="12"/>
  <c r="I147" i="12"/>
  <c r="I146" i="12" s="1"/>
  <c r="K147" i="12"/>
  <c r="K146" i="12" s="1"/>
  <c r="M147" i="12"/>
  <c r="M146" i="12" s="1"/>
  <c r="O147" i="12"/>
  <c r="O146" i="12" s="1"/>
  <c r="Q147" i="12"/>
  <c r="Q146" i="12" s="1"/>
  <c r="U147" i="12"/>
  <c r="U146" i="12" s="1"/>
  <c r="F149" i="12"/>
  <c r="G149" i="12"/>
  <c r="I149" i="12"/>
  <c r="K149" i="12"/>
  <c r="M149" i="12"/>
  <c r="O149" i="12"/>
  <c r="Q149" i="12"/>
  <c r="U149" i="12"/>
  <c r="F152" i="12"/>
  <c r="G152" i="12"/>
  <c r="I152" i="12"/>
  <c r="K152" i="12"/>
  <c r="M152" i="12"/>
  <c r="O152" i="12"/>
  <c r="Q152" i="12"/>
  <c r="U152" i="12"/>
  <c r="F154" i="12"/>
  <c r="G154" i="12"/>
  <c r="I154" i="12"/>
  <c r="K154" i="12"/>
  <c r="M154" i="12"/>
  <c r="O154" i="12"/>
  <c r="Q154" i="12"/>
  <c r="U154" i="12"/>
  <c r="F157" i="12"/>
  <c r="G157" i="12"/>
  <c r="I157" i="12"/>
  <c r="K157" i="12"/>
  <c r="M157" i="12"/>
  <c r="O157" i="12"/>
  <c r="Q157" i="12"/>
  <c r="U157" i="12"/>
  <c r="F161" i="12"/>
  <c r="G161" i="12" s="1"/>
  <c r="I161" i="12"/>
  <c r="I160" i="12" s="1"/>
  <c r="K161" i="12"/>
  <c r="K160" i="12" s="1"/>
  <c r="O161" i="12"/>
  <c r="O160" i="12" s="1"/>
  <c r="Q161" i="12"/>
  <c r="Q160" i="12" s="1"/>
  <c r="U161" i="12"/>
  <c r="U160" i="12" s="1"/>
  <c r="F163" i="12"/>
  <c r="G163" i="12" s="1"/>
  <c r="M163" i="12" s="1"/>
  <c r="I163" i="12"/>
  <c r="K163" i="12"/>
  <c r="O163" i="12"/>
  <c r="Q163" i="12"/>
  <c r="U163" i="12"/>
  <c r="F166" i="12"/>
  <c r="G166" i="12" s="1"/>
  <c r="M166" i="12" s="1"/>
  <c r="I166" i="12"/>
  <c r="K166" i="12"/>
  <c r="O166" i="12"/>
  <c r="Q166" i="12"/>
  <c r="U166" i="12"/>
  <c r="F172" i="12"/>
  <c r="G172" i="12" s="1"/>
  <c r="M172" i="12" s="1"/>
  <c r="I172" i="12"/>
  <c r="K172" i="12"/>
  <c r="O172" i="12"/>
  <c r="Q172" i="12"/>
  <c r="U172" i="12"/>
  <c r="F175" i="12"/>
  <c r="G175" i="12" s="1"/>
  <c r="M175" i="12" s="1"/>
  <c r="I175" i="12"/>
  <c r="K175" i="12"/>
  <c r="O175" i="12"/>
  <c r="Q175" i="12"/>
  <c r="U175" i="12"/>
  <c r="F179" i="12"/>
  <c r="G179" i="12" s="1"/>
  <c r="M179" i="12" s="1"/>
  <c r="I179" i="12"/>
  <c r="K179" i="12"/>
  <c r="O179" i="12"/>
  <c r="Q179" i="12"/>
  <c r="U179" i="12"/>
  <c r="F182" i="12"/>
  <c r="G182" i="12" s="1"/>
  <c r="M182" i="12" s="1"/>
  <c r="I182" i="12"/>
  <c r="K182" i="12"/>
  <c r="O182" i="12"/>
  <c r="Q182" i="12"/>
  <c r="U182" i="12"/>
  <c r="F185" i="12"/>
  <c r="G185" i="12" s="1"/>
  <c r="M185" i="12" s="1"/>
  <c r="I185" i="12"/>
  <c r="K185" i="12"/>
  <c r="O185" i="12"/>
  <c r="Q185" i="12"/>
  <c r="U185" i="12"/>
  <c r="F190" i="12"/>
  <c r="G190" i="12"/>
  <c r="G189" i="12" s="1"/>
  <c r="I190" i="12"/>
  <c r="I189" i="12" s="1"/>
  <c r="K190" i="12"/>
  <c r="K189" i="12" s="1"/>
  <c r="M190" i="12"/>
  <c r="M189" i="12" s="1"/>
  <c r="O190" i="12"/>
  <c r="O189" i="12" s="1"/>
  <c r="Q190" i="12"/>
  <c r="Q189" i="12" s="1"/>
  <c r="U190" i="12"/>
  <c r="U189" i="12" s="1"/>
  <c r="I20" i="1"/>
  <c r="I19" i="1"/>
  <c r="I18" i="1"/>
  <c r="I17" i="1"/>
  <c r="I16" i="1"/>
  <c r="I57" i="1"/>
  <c r="G27" i="1"/>
  <c r="F40" i="1"/>
  <c r="G40" i="1"/>
  <c r="G25" i="1" s="1"/>
  <c r="G26" i="1" s="1"/>
  <c r="J28" i="1"/>
  <c r="J26" i="1"/>
  <c r="G38" i="1"/>
  <c r="F38" i="1"/>
  <c r="J23" i="1"/>
  <c r="J24" i="1"/>
  <c r="J25" i="1"/>
  <c r="J27" i="1"/>
  <c r="E24" i="1"/>
  <c r="E26" i="1"/>
  <c r="G28" i="1" l="1"/>
  <c r="H39" i="1"/>
  <c r="H40" i="1" s="1"/>
  <c r="G23" i="1"/>
  <c r="G160" i="12"/>
  <c r="M161" i="12"/>
  <c r="M160" i="12" s="1"/>
  <c r="M87" i="12"/>
  <c r="M60" i="12"/>
  <c r="M59" i="12" s="1"/>
  <c r="G59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<sst xmlns="http://schemas.openxmlformats.org/spreadsheetml/2006/main" count="653" uniqueCount="305">
  <si>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</si>
  <si>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</si>
  <si>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</si>
  <si>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</si>
  <si>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</si>
  <si>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</si>
  <si>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</si>
  <si>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</si>
  <si>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</si>
  <si>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</si>
  <si>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</si>
  <si>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</si>
  <si>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</si>
  <si>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</si>
  <si>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</si>
  <si>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</si>
  <si>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</si>
  <si>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</si>
  <si>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</si>
  <si>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</si>
  <si>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</si>
  <si>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</si>
  <si>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</si>
  <si>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</si>
  <si>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</si>
  <si>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</si>
  <si>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</si>
  <si>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</si>
  <si>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</si>
  <si>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</si>
  <si>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</si>
  <si>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</si>
  <si>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</si>
  <si>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</si>
  <si>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</si>
  <si>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</si>
  <si>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</si>
  <si>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</si>
  <si>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</si>
  <si>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</si>
  <si>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</si>
  <si>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</si>
  <si>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</si>
  <si>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Modernizace sportoviště u ZŠ Oskol Kroměříž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</si>
  <si>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</si>
  <si>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</si>
  <si>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</si>
  <si>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</si>
  <si>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</si>
  <si>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</si>
  <si>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</si>
  <si>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</si>
  <si>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</si>
  <si>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</si>
  <si>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</si>
  <si>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</si>
  <si>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</si>
  <si>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5</t>
  </si>
  <si>
    <t>Komunikace</t>
  </si>
  <si>
    <t>59</t>
  </si>
  <si>
    <t>Dlažby a předlažby komunikací</t>
  </si>
  <si>
    <t>59.1</t>
  </si>
  <si>
    <t>Sportovní povrchy</t>
  </si>
  <si>
    <t>59.2</t>
  </si>
  <si>
    <t>Sportovní vybavení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</si>
  <si>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</si>
  <si>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</si>
  <si>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</si>
  <si>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</si>
  <si>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</si>
  <si>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</si>
  <si>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</si>
  <si>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</si>
  <si>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</si>
  <si>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</si>
  <si>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</si>
  <si>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</si>
  <si>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</si>
  <si>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</si>
  <si>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</si>
  <si>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</si>
  <si>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</si>
  <si>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</si>
  <si>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</si>
  <si>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</si>
  <si>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</si>
  <si>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</si>
  <si>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</si>
  <si>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</si>
  <si>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</si>
  <si>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</si>
  <si>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</si>
  <si>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</si>
  <si>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</si>
  <si>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</si>
  <si>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</si>
  <si>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</si>
  <si>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</si>
  <si>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113152111R00</t>
  </si>
  <si>
    <t>Odstranění podkladu z kameniva těženého</t>
  </si>
  <si>
    <t>m3</t>
  </si>
  <si>
    <t>POL1_0</t>
  </si>
  <si>
    <t>stáv. dokočiště:30*2*0,3</t>
  </si>
  <si>
    <t>VV</t>
  </si>
  <si>
    <t>122201101R00</t>
  </si>
  <si>
    <t>Odkopávky nezapažené v hor. 3 do 100 m3</t>
  </si>
  <si>
    <t>doskočiště, zemina kamení:29*0,24</t>
  </si>
  <si>
    <t>doskočiště, zemina kamení:13*0,24</t>
  </si>
  <si>
    <t>horní doskočiště:6*0,1</t>
  </si>
  <si>
    <t>spodní doskočiště:6*0,1</t>
  </si>
  <si>
    <t>133201101R00</t>
  </si>
  <si>
    <t>Hloubení šachet v hor.3 do 100 m3</t>
  </si>
  <si>
    <t>odrazové prkno:1,2*0,9*0,4*2</t>
  </si>
  <si>
    <t>162701105R00</t>
  </si>
  <si>
    <t>Vodorovné přemístění výkopku z hor.1-4 do 10000 m</t>
  </si>
  <si>
    <t>18+10,08+1,2+0,864</t>
  </si>
  <si>
    <t>162701109R00</t>
  </si>
  <si>
    <t>Příplatek k vod. přemístění hor.1-4 za další 1 km</t>
  </si>
  <si>
    <t>(18+10,08+1,2+0,864)*5</t>
  </si>
  <si>
    <t>199000005R00</t>
  </si>
  <si>
    <t>Poplatek za skládku zeminy 1- 4, č. dle katal. odpadů 17 05 04</t>
  </si>
  <si>
    <t>t</t>
  </si>
  <si>
    <t>(18+10,08+1,2+0,864)*1,8</t>
  </si>
  <si>
    <t>181101102R00</t>
  </si>
  <si>
    <t>Úprava pláně v zářezech v hor. 1-4, se zhutněním</t>
  </si>
  <si>
    <t>m2</t>
  </si>
  <si>
    <t>horní doskočiště:29</t>
  </si>
  <si>
    <t>spodní doskočiště:13</t>
  </si>
  <si>
    <t>R0056</t>
  </si>
  <si>
    <t>Likvidace stáv. odrazových desek streetbalu, odvoz a uložení do 15 km včetně poplatku</t>
  </si>
  <si>
    <t>kus</t>
  </si>
  <si>
    <t>4</t>
  </si>
  <si>
    <t>R0057</t>
  </si>
  <si>
    <t>Likvidace stáv. odrazových prken, odvoz a uložení do 15 km včetně poplatku</t>
  </si>
  <si>
    <t>R0058</t>
  </si>
  <si>
    <t>Likvidace stáv. sloupků volejbalu, odvoz a uložení do 15 km včetně poplatku</t>
  </si>
  <si>
    <t>R0059</t>
  </si>
  <si>
    <t>Likvidace stáv. krycí plachty s ocel. navijákem, odvoz a uložení do 15 km včetně poplatku</t>
  </si>
  <si>
    <t>R0060</t>
  </si>
  <si>
    <t>Likvidace polymerbet. obrubníku s gum. krytem, odvoz a uložení do 15 km včetně poplatku</t>
  </si>
  <si>
    <t>m</t>
  </si>
  <si>
    <t>50</t>
  </si>
  <si>
    <t>961044111R00</t>
  </si>
  <si>
    <t>Bourání základů z betonu prostého</t>
  </si>
  <si>
    <t>bet. meziplocha:2*8*0,2</t>
  </si>
  <si>
    <t>113204111R00</t>
  </si>
  <si>
    <t>Vytrhání obrubníků zahradních</t>
  </si>
  <si>
    <t>44</t>
  </si>
  <si>
    <t>979081111R00</t>
  </si>
  <si>
    <t>Odvoz suti a vybour. hmot na skládku do 1 km</t>
  </si>
  <si>
    <t>12,54</t>
  </si>
  <si>
    <t>979081121R00</t>
  </si>
  <si>
    <t>Příplatek k odvozu za každý další 1 km</t>
  </si>
  <si>
    <t>12,54*14</t>
  </si>
  <si>
    <t>979999982R00</t>
  </si>
  <si>
    <t>Poplatek za recyklaci betonu (skup.170101)</t>
  </si>
  <si>
    <t>bet. základ:3,2*2,2</t>
  </si>
  <si>
    <t>obrubníky:44*0,125</t>
  </si>
  <si>
    <t>R919 73-5111</t>
  </si>
  <si>
    <t>Řezání stávajícího tartanu a pruž. podložky</t>
  </si>
  <si>
    <t>oprava běžeckého oválu:353+248</t>
  </si>
  <si>
    <t>oprava víceúčelových hřišť:152+94</t>
  </si>
  <si>
    <t>R0061</t>
  </si>
  <si>
    <t>Odstranění um. povrchu, odvoz a uložení do 15 km včetně poplatku</t>
  </si>
  <si>
    <t>oprava běžeckého oválu:353*0,06*0,038+248*0,08*0,038</t>
  </si>
  <si>
    <t>oprava víceúčelových hřišť:152*0,08*0,035+94*0,08*0,035</t>
  </si>
  <si>
    <t>R0062</t>
  </si>
  <si>
    <t>Odstranění stáv. štěrkodrti, nečistot, SBR granul., +vysátí, odvoz a uložení do 15 km včetně poplatku</t>
  </si>
  <si>
    <t>oprava běžeckého oválu:353*0,022+248*0,026</t>
  </si>
  <si>
    <t>oprava víceúčelových hřišť:152*0,029+94*0,022</t>
  </si>
  <si>
    <t>R00100</t>
  </si>
  <si>
    <t>Nákup zeminy schopné zúrodnění</t>
  </si>
  <si>
    <t>167101101R00</t>
  </si>
  <si>
    <t>Nakládání výkopku z hor. 1 ÷ 4 v množství do 100 m3</t>
  </si>
  <si>
    <t>162301101R00</t>
  </si>
  <si>
    <t>Vodorovné přemístění výkopku z hor.1-4 do 500 m</t>
  </si>
  <si>
    <t>182301121R00</t>
  </si>
  <si>
    <t>Rozprostření ornice, svah, tl. do 10 cm, do 500 m2</t>
  </si>
  <si>
    <t>horní doskočiště:6</t>
  </si>
  <si>
    <t>spodní doskočiště:6</t>
  </si>
  <si>
    <t>180402112R00</t>
  </si>
  <si>
    <t>Založení trávníku parkového výsevem svah do 1:2</t>
  </si>
  <si>
    <t>00572410R</t>
  </si>
  <si>
    <t>Směs travní parková</t>
  </si>
  <si>
    <t>kg</t>
  </si>
  <si>
    <t>POL3_0</t>
  </si>
  <si>
    <t>horní doskočiště:6*0,03</t>
  </si>
  <si>
    <t>spodní doskočiště:6*0,03</t>
  </si>
  <si>
    <t>271571111R00</t>
  </si>
  <si>
    <t>Polštář základu ze štěrkopísku tříděného</t>
  </si>
  <si>
    <t>0,3*0,1*1,25*2</t>
  </si>
  <si>
    <t>275313611R00</t>
  </si>
  <si>
    <t>Beton základových patek prostý C 16/20</t>
  </si>
  <si>
    <t>odrazové prkno:0,3*0,3*1,25*2</t>
  </si>
  <si>
    <t>275351215R00</t>
  </si>
  <si>
    <t>Bednění stěn základových patek - zřízení</t>
  </si>
  <si>
    <t>(0,3+1,25)*2*0,3*2</t>
  </si>
  <si>
    <t>275351216R00</t>
  </si>
  <si>
    <t>Bednění stěn základových patek - odstranění</t>
  </si>
  <si>
    <t>564851111RT2</t>
  </si>
  <si>
    <t>Podklad ze štěrkodrti po zhutnění tloušťky 15 cm, štěrkodrť frakce 0-32 mm</t>
  </si>
  <si>
    <t>horní doskočiště:1*2</t>
  </si>
  <si>
    <t>spodní doskočiště:1*2</t>
  </si>
  <si>
    <t>R564 80-1111.5</t>
  </si>
  <si>
    <t xml:space="preserve">Podklad kameniva drceného po zhutnění tl. 2 cm, frakce 0/4 mm, tř. A </t>
  </si>
  <si>
    <t>oprava běžeckého oválu:353*0,1+248*0,15</t>
  </si>
  <si>
    <t>oprava víceúčelových hřišť:152*0,16+94*0,16</t>
  </si>
  <si>
    <t>564861114RT2</t>
  </si>
  <si>
    <t>Podklad ze štěrkodrti po zhutnění tloušťky 23 cm, štěrkodrť frakce 0-32 mm</t>
  </si>
  <si>
    <t>564861111R00</t>
  </si>
  <si>
    <t>Podklad ze štěrkodrti po zhutnění tloušťky 20 cm</t>
  </si>
  <si>
    <t>Změna frakce kameniva na 8-16 mm.</t>
  </si>
  <si>
    <t>POP</t>
  </si>
  <si>
    <t>horní doskočiště:4*7</t>
  </si>
  <si>
    <t>spodní doskočiště:4*7</t>
  </si>
  <si>
    <t>568111111R00</t>
  </si>
  <si>
    <t>Zřízení vrstvy z geotextilie skl.do 1:5, š.do 3 m</t>
  </si>
  <si>
    <t>horní doskočiště:7*4</t>
  </si>
  <si>
    <t>spodní doskočiště:7*4</t>
  </si>
  <si>
    <t>67352002R</t>
  </si>
  <si>
    <t>Geotextilie netkaná 200 g/m2</t>
  </si>
  <si>
    <t>3*6*1,15</t>
  </si>
  <si>
    <t>596215020R00</t>
  </si>
  <si>
    <t>Kladení zámkové dlažby tl. 6 cm do drtě tl. 3 cm</t>
  </si>
  <si>
    <t>R564 85-1111.1</t>
  </si>
  <si>
    <t>Podklad z kameniva drceného po zhutnění tl. 15 cm, frakce 8/16 mm, tř. A</t>
  </si>
  <si>
    <t>59245110R</t>
  </si>
  <si>
    <t>Dlažba betonová 200 x 100 x 60 mm, přírodní</t>
  </si>
  <si>
    <t>horní doskočiště:29*1,05</t>
  </si>
  <si>
    <t>spodní doskočiště:13*1,05</t>
  </si>
  <si>
    <t>596291111R00</t>
  </si>
  <si>
    <t>Řezání zámkové dlažby tl. 60 mm</t>
  </si>
  <si>
    <t>R622 20-0010</t>
  </si>
  <si>
    <t>Očištění tlakovou vodou</t>
  </si>
  <si>
    <t>běžecký ovál:1570</t>
  </si>
  <si>
    <t>víceúčelové hřiště:1398</t>
  </si>
  <si>
    <t>R0403.7</t>
  </si>
  <si>
    <t>Renovace (retoping), dodávka a montáž</t>
  </si>
  <si>
    <t>Celoplošný stabilizační barevný nástřik ze směsi celoprobarveného pryžového EPDN granulátu fr. 0,5-1,5 mm a barevného PU pojiva.</t>
  </si>
  <si>
    <t>R0410</t>
  </si>
  <si>
    <t>Lajnování na tartan - polyuretanová barva, lajny š. 50 mm</t>
  </si>
  <si>
    <t>běžecký ovál:1650</t>
  </si>
  <si>
    <t>víceúčelové hřiště:610</t>
  </si>
  <si>
    <t>R0401</t>
  </si>
  <si>
    <t>Vodopropustný dvouvrstvý odpružený tartan, tl. 13 mm</t>
  </si>
  <si>
    <t>Směs z pryžového granulátu frakce 1-4 mm a PUR pojiva tl. 10 mm + vrchní nástřik z barevného PUR pojiva a jemného celobarevného pryžového granulátu frakce 0,5-1,5 mm, s filtračním průtokem min. 150 mm/h.</t>
  </si>
  <si>
    <t>horní doskočiště:1</t>
  </si>
  <si>
    <t>spodní doskočiště:1</t>
  </si>
  <si>
    <t>R0409</t>
  </si>
  <si>
    <t>Pružná podkladní vrstva, tl. 30 mm</t>
  </si>
  <si>
    <t>Směs kameniva fr. 3-8 mm, SBR pryžového granulátu fr. 2-4 mm a PUR pojiva s příčnou pevností v tahu větší než 0,2 MPa a filtračním průtokem větším než 1 cm/s.</t>
  </si>
  <si>
    <t>R0403</t>
  </si>
  <si>
    <t>Umělý vodopropustný tartan, tl. 10 mm</t>
  </si>
  <si>
    <t>Směs z celoprobarveného EPDM granulátu a PUR pojiva s filtračním průtokem min. 150 mm/h.</t>
  </si>
  <si>
    <t>R0772</t>
  </si>
  <si>
    <t>Sloupky pro volejbal, síť, pouzdra, žárově pozinkované, dodávka a montáž</t>
  </si>
  <si>
    <t>sada</t>
  </si>
  <si>
    <t>R0791D</t>
  </si>
  <si>
    <t>Odrazová deska basketbalu, dodávka a montáž</t>
  </si>
  <si>
    <t>Deska pro venkovní použití, obroučka, řetízková síťka.</t>
  </si>
  <si>
    <t>R0108</t>
  </si>
  <si>
    <t>Bezpečnostní obalení sloupu v=2 m, dodávka a montáž</t>
  </si>
  <si>
    <t>R0304</t>
  </si>
  <si>
    <t>Odrazové prkno skoku do dálky, dodávka a montáž</t>
  </si>
  <si>
    <t>Včetně rámečku a přeběhového dílu.</t>
  </si>
  <si>
    <t>R0986.2</t>
  </si>
  <si>
    <t>Plachta na pískoviště atypická s úchytkami, 8x4,25 m, vodopropustná</t>
  </si>
  <si>
    <t>Rozměr cca 8x4,25 m, s oky a háčky pro ukotvení do lapačů.</t>
  </si>
  <si>
    <t>(72+44)*0,1*0,3</t>
  </si>
  <si>
    <t>916561111RT4</t>
  </si>
  <si>
    <t>Osazení záhon.obrubníků do lože z C 12/15 s opěrou, včetně obrubníku,   50/5/25</t>
  </si>
  <si>
    <t>horní doskočiště:38</t>
  </si>
  <si>
    <t>spodní doskočiště:34</t>
  </si>
  <si>
    <t>R0152</t>
  </si>
  <si>
    <t>Příplatek za vyšší třídu betonového lože obrubníku, C 16/20</t>
  </si>
  <si>
    <t>Rozdíl v ceně mezi betonovým ložem obrubníku tř. C 12/15 a C 16/20.</t>
  </si>
  <si>
    <t>horní doskočiště:(7+4)*2</t>
  </si>
  <si>
    <t>spodní doskočiště:(7+4)*2</t>
  </si>
  <si>
    <t>916661111R00</t>
  </si>
  <si>
    <t>Osazení park. obrubníků do lože z C 12/15 s opěrou</t>
  </si>
  <si>
    <t>R0991C</t>
  </si>
  <si>
    <t>Polymerbetonový obrubník a s gumovým krytem, dodávka</t>
  </si>
  <si>
    <t>Včetně rohových dílů.</t>
  </si>
  <si>
    <t>R0107</t>
  </si>
  <si>
    <t>Lapač písku š=500 mm, dodávka a montáž</t>
  </si>
  <si>
    <t>horní doskočiště:5+7+7+1,815+1,815</t>
  </si>
  <si>
    <t>spodní doskočiště:5+7+7+1,815+1,815</t>
  </si>
  <si>
    <t>171201101R00</t>
  </si>
  <si>
    <t>Uložení sypaniny do násypů nezhutněných</t>
  </si>
  <si>
    <t>horní doskočiště:7*4*0,3</t>
  </si>
  <si>
    <t>spodní doskočiště:7*4*0,3</t>
  </si>
  <si>
    <t>R581-52180</t>
  </si>
  <si>
    <t>Písek vhodný pro doskočiště</t>
  </si>
  <si>
    <t>Písek čistý křemičitý (SiO2 min. 96%) kulatozrnný, bílý, bez organických komponentů, maximální frakce 2 mm z nichž max. 5% hmotnostních je nižší než 0,2 mm, splňující Vyhl. č. 238/2011 Sb.</t>
  </si>
  <si>
    <t>horní doskočiště:7*4*0,3*1,02</t>
  </si>
  <si>
    <t>spodní doskočiště:7*4*0,3*1,02</t>
  </si>
  <si>
    <t>998222012R00</t>
  </si>
  <si>
    <t>Přesun hmot, zpevněné plochy, kryt z kameniva</t>
  </si>
  <si>
    <t>POL7_0</t>
  </si>
  <si>
    <t/>
  </si>
  <si>
    <t>SUM</t>
  </si>
  <si>
    <t>Poznámky uchazeče k zadání</t>
  </si>
  <si>
    <t>POPUZIV</t>
  </si>
  <si>
    <t>END</t>
  </si>
  <si>
    <t>SO 01 Modernizace běžeckého oválu a sektoru skoku do dálky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</si>
</sst>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2" borderId="39" xfId="0" applyNumberFormat="1" applyFill="1" applyBorder="1" applyAlignment="1">
      <alignment vertical="top" shrinkToFit="1"/>
    </xf>
    <xf numFmtId="174" fontId="18" fillId="0" borderId="0" xfId="0" applyNumberFormat="1" applyFont="1" applyBorder="1" applyAlignment="1">
      <alignment vertical="top" wrapText="1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7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F6" sqref="F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0" t="s">
        <v>40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 x14ac:dyDescent="0.25">
      <c r="A2" s="4"/>
      <c r="B2" s="104" t="s">
        <v>38</v>
      </c>
      <c r="C2" s="105"/>
      <c r="D2" s="106" t="s">
        <v>43</v>
      </c>
      <c r="E2" s="107"/>
      <c r="F2" s="107"/>
      <c r="G2" s="107"/>
      <c r="H2" s="107"/>
      <c r="I2" s="107"/>
      <c r="J2" s="108"/>
      <c r="O2" s="2"/>
    </row>
    <row r="3" spans="1:15" ht="24" customHeight="1" x14ac:dyDescent="0.25">
      <c r="A3" s="4"/>
      <c r="B3" s="109" t="s">
        <v>41</v>
      </c>
      <c r="C3" s="110"/>
      <c r="D3" s="111" t="s">
        <v>304</v>
      </c>
      <c r="E3" s="112"/>
      <c r="F3" s="112"/>
      <c r="G3" s="112"/>
      <c r="H3" s="112"/>
      <c r="I3" s="112"/>
      <c r="J3" s="113"/>
    </row>
    <row r="4" spans="1:15" ht="24" customHeight="1" x14ac:dyDescent="0.25">
      <c r="A4" s="4"/>
      <c r="B4" s="114" t="s">
        <v>42</v>
      </c>
      <c r="C4" s="115"/>
      <c r="D4" s="116"/>
      <c r="E4" s="116"/>
      <c r="F4" s="117"/>
      <c r="G4" s="118"/>
      <c r="H4" s="117"/>
      <c r="I4" s="118"/>
      <c r="J4" s="119"/>
    </row>
    <row r="5" spans="1:15" ht="24" customHeight="1" x14ac:dyDescent="0.25">
      <c r="A5" s="4"/>
      <c r="B5" s="45" t="s">
        <v>21</v>
      </c>
      <c r="C5" s="5"/>
      <c r="D5" s="120"/>
      <c r="E5" s="25"/>
      <c r="F5" s="25"/>
      <c r="G5" s="25"/>
      <c r="H5" s="27" t="s">
        <v>33</v>
      </c>
      <c r="I5" s="120"/>
      <c r="J5" s="11"/>
    </row>
    <row r="6" spans="1:15" ht="15.75" customHeight="1" x14ac:dyDescent="0.25">
      <c r="A6" s="4"/>
      <c r="B6" s="39"/>
      <c r="C6" s="25"/>
      <c r="D6" s="120"/>
      <c r="E6" s="25"/>
      <c r="F6" s="25"/>
      <c r="G6" s="25"/>
      <c r="H6" s="27" t="s">
        <v>34</v>
      </c>
      <c r="I6" s="120"/>
      <c r="J6" s="11"/>
    </row>
    <row r="7" spans="1:15" ht="15.75" customHeight="1" x14ac:dyDescent="0.25">
      <c r="A7" s="4"/>
      <c r="B7" s="40"/>
      <c r="C7" s="121"/>
      <c r="D7" s="103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2"/>
      <c r="E11" s="122"/>
      <c r="F11" s="122"/>
      <c r="G11" s="122"/>
      <c r="H11" s="27" t="s">
        <v>33</v>
      </c>
      <c r="I11" s="126"/>
      <c r="J11" s="11"/>
    </row>
    <row r="12" spans="1:15" ht="15.75" customHeight="1" x14ac:dyDescent="0.25">
      <c r="A12" s="4"/>
      <c r="B12" s="39"/>
      <c r="C12" s="25"/>
      <c r="D12" s="123"/>
      <c r="E12" s="123"/>
      <c r="F12" s="123"/>
      <c r="G12" s="123"/>
      <c r="H12" s="27" t="s">
        <v>34</v>
      </c>
      <c r="I12" s="126"/>
      <c r="J12" s="11"/>
    </row>
    <row r="13" spans="1:15" ht="15.75" customHeight="1" x14ac:dyDescent="0.25">
      <c r="A13" s="4"/>
      <c r="B13" s="40"/>
      <c r="C13" s="125"/>
      <c r="D13" s="124"/>
      <c r="E13" s="124"/>
      <c r="F13" s="124"/>
      <c r="G13" s="124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2"/>
      <c r="F15" s="82"/>
      <c r="G15" s="97"/>
      <c r="H15" s="97"/>
      <c r="I15" s="97" t="s">
        <v>28</v>
      </c>
      <c r="J15" s="98"/>
    </row>
    <row r="16" spans="1:15" ht="23.25" customHeight="1" x14ac:dyDescent="0.25">
      <c r="A16" s="191" t="s">
        <v>23</v>
      </c>
      <c r="B16" s="192" t="s">
        <v>23</v>
      </c>
      <c r="C16" s="56"/>
      <c r="D16" s="57"/>
      <c r="E16" s="79"/>
      <c r="F16" s="80"/>
      <c r="G16" s="79"/>
      <c r="H16" s="80"/>
      <c r="I16" s="79">
        <f>SUMIF(F47:F56,A16,I47:I56)+SUMIF(F47:F56,"PSU",I47:I56)</f>
        <v>0</v>
      </c>
      <c r="J16" s="81"/>
    </row>
    <row r="17" spans="1:10" ht="23.25" customHeight="1" x14ac:dyDescent="0.25">
      <c r="A17" s="191" t="s">
        <v>24</v>
      </c>
      <c r="B17" s="192" t="s">
        <v>24</v>
      </c>
      <c r="C17" s="56"/>
      <c r="D17" s="57"/>
      <c r="E17" s="79"/>
      <c r="F17" s="80"/>
      <c r="G17" s="79"/>
      <c r="H17" s="80"/>
      <c r="I17" s="79">
        <f>SUMIF(F47:F56,A17,I47:I56)</f>
        <v>0</v>
      </c>
      <c r="J17" s="81"/>
    </row>
    <row r="18" spans="1:10" ht="23.25" customHeight="1" x14ac:dyDescent="0.25">
      <c r="A18" s="191" t="s">
        <v>25</v>
      </c>
      <c r="B18" s="192" t="s">
        <v>25</v>
      </c>
      <c r="C18" s="56"/>
      <c r="D18" s="57"/>
      <c r="E18" s="79"/>
      <c r="F18" s="80"/>
      <c r="G18" s="79"/>
      <c r="H18" s="80"/>
      <c r="I18" s="79">
        <f>SUMIF(F47:F56,A18,I47:I56)</f>
        <v>0</v>
      </c>
      <c r="J18" s="81"/>
    </row>
    <row r="19" spans="1:10" ht="23.25" customHeight="1" x14ac:dyDescent="0.25">
      <c r="A19" s="191" t="s">
        <v>69</v>
      </c>
      <c r="B19" s="192" t="s">
        <v>26</v>
      </c>
      <c r="C19" s="56"/>
      <c r="D19" s="57"/>
      <c r="E19" s="79"/>
      <c r="F19" s="80"/>
      <c r="G19" s="79"/>
      <c r="H19" s="80"/>
      <c r="I19" s="79">
        <f>SUMIF(F47:F56,A19,I47:I56)</f>
        <v>0</v>
      </c>
      <c r="J19" s="81"/>
    </row>
    <row r="20" spans="1:10" ht="23.25" customHeight="1" x14ac:dyDescent="0.25">
      <c r="A20" s="191" t="s">
        <v>70</v>
      </c>
      <c r="B20" s="192" t="s">
        <v>27</v>
      </c>
      <c r="C20" s="56"/>
      <c r="D20" s="57"/>
      <c r="E20" s="79"/>
      <c r="F20" s="80"/>
      <c r="G20" s="79"/>
      <c r="H20" s="80"/>
      <c r="I20" s="79">
        <f>SUMIF(F47:F56,A20,I47:I56)</f>
        <v>0</v>
      </c>
      <c r="J20" s="81"/>
    </row>
    <row r="21" spans="1:10" ht="23.25" customHeight="1" x14ac:dyDescent="0.25">
      <c r="A21" s="4"/>
      <c r="B21" s="72" t="s">
        <v>28</v>
      </c>
      <c r="C21" s="73"/>
      <c r="D21" s="74"/>
      <c r="E21" s="88"/>
      <c r="F21" s="96"/>
      <c r="G21" s="88"/>
      <c r="H21" s="96"/>
      <c r="I21" s="88">
        <f>SUM(I16:J20)</f>
        <v>0</v>
      </c>
      <c r="J21" s="89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6">
        <f>ZakladDPHSniVypocet</f>
        <v>0</v>
      </c>
      <c r="H23" s="87"/>
      <c r="I23" s="87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4">
        <f>ZakladDPHSni*SazbaDPH1/100</f>
        <v>0</v>
      </c>
      <c r="H24" s="85"/>
      <c r="I24" s="85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6">
        <f>ZakladDPHZaklVypocet</f>
        <v>0</v>
      </c>
      <c r="H25" s="87"/>
      <c r="I25" s="87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3">
        <f>ZakladDPHZakl*SazbaDPH2/100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5">
        <f>0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3">
      <c r="A28" s="4"/>
      <c r="B28" s="150" t="s">
        <v>22</v>
      </c>
      <c r="C28" s="151"/>
      <c r="D28" s="151"/>
      <c r="E28" s="152"/>
      <c r="F28" s="153"/>
      <c r="G28" s="154">
        <f>ZakladDPHSniVypocet+ZakladDPHZaklVypocet</f>
        <v>0</v>
      </c>
      <c r="H28" s="154"/>
      <c r="I28" s="154"/>
      <c r="J28" s="155" t="str">
        <f t="shared" si="0"/>
        <v>CZK</v>
      </c>
    </row>
    <row r="29" spans="1:10" ht="27.75" customHeight="1" thickBot="1" x14ac:dyDescent="0.3">
      <c r="A29" s="4"/>
      <c r="B29" s="150" t="s">
        <v>35</v>
      </c>
      <c r="C29" s="156"/>
      <c r="D29" s="156"/>
      <c r="E29" s="156"/>
      <c r="F29" s="156"/>
      <c r="G29" s="157">
        <f>ZakladDPHSni+DPHSni+ZakladDPHZakl+DPHZakl+Zaokrouhleni</f>
        <v>0</v>
      </c>
      <c r="H29" s="157"/>
      <c r="I29" s="157"/>
      <c r="J29" s="158" t="s">
        <v>46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8"/>
      <c r="E34" s="78"/>
      <c r="F34" s="30"/>
      <c r="G34" s="78"/>
      <c r="H34" s="78"/>
      <c r="I34" s="78"/>
      <c r="J34" s="36"/>
    </row>
    <row r="35" spans="1:10" ht="12.75" customHeight="1" x14ac:dyDescent="0.25">
      <c r="A35" s="4"/>
      <c r="B35" s="4"/>
      <c r="C35" s="5"/>
      <c r="D35" s="83" t="s">
        <v>2</v>
      </c>
      <c r="E35" s="83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5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10" ht="25.5" hidden="1" customHeight="1" x14ac:dyDescent="0.25">
      <c r="A39" s="129">
        <v>1</v>
      </c>
      <c r="B39" s="135" t="s">
        <v>44</v>
      </c>
      <c r="C39" s="136" t="s">
        <v>43</v>
      </c>
      <c r="D39" s="137"/>
      <c r="E39" s="137"/>
      <c r="F39" s="145">
        <f>'Rozpočet Pol'!AC192</f>
        <v>0</v>
      </c>
      <c r="G39" s="146">
        <f>'Rozpočet Pol'!AD192</f>
        <v>0</v>
      </c>
      <c r="H39" s="147">
        <f>(F39*SazbaDPH1/100)+(G39*SazbaDPH2/100)</f>
        <v>0</v>
      </c>
      <c r="I39" s="147">
        <f>F39+G39+H39</f>
        <v>0</v>
      </c>
      <c r="J39" s="138" t="str">
        <f>IF(CenaCelkemVypocet=0,"",I39/CenaCelkemVypocet*100)</f>
        <v/>
      </c>
    </row>
    <row r="40" spans="1:10" ht="25.5" hidden="1" customHeight="1" x14ac:dyDescent="0.25">
      <c r="A40" s="129"/>
      <c r="B40" s="139" t="s">
        <v>45</v>
      </c>
      <c r="C40" s="140"/>
      <c r="D40" s="140"/>
      <c r="E40" s="141"/>
      <c r="F40" s="148">
        <f>SUMIF(A39:A39,"=1",F39:F39)</f>
        <v>0</v>
      </c>
      <c r="G40" s="149">
        <f>SUMIF(A39:A39,"=1",G39:G39)</f>
        <v>0</v>
      </c>
      <c r="H40" s="149">
        <f>SUMIF(A39:A39,"=1",H39:H39)</f>
        <v>0</v>
      </c>
      <c r="I40" s="149">
        <f>SUMIF(A39:A39,"=1",I39:I39)</f>
        <v>0</v>
      </c>
      <c r="J40" s="130">
        <f>SUMIF(A39:A39,"=1",J39:J39)</f>
        <v>0</v>
      </c>
    </row>
    <row r="44" spans="1:10" ht="15.6" x14ac:dyDescent="0.3">
      <c r="B44" s="159" t="s">
        <v>47</v>
      </c>
    </row>
    <row r="46" spans="1:10" ht="25.5" customHeight="1" x14ac:dyDescent="0.25">
      <c r="A46" s="160"/>
      <c r="B46" s="166" t="s">
        <v>16</v>
      </c>
      <c r="C46" s="166" t="s">
        <v>5</v>
      </c>
      <c r="D46" s="167"/>
      <c r="E46" s="167"/>
      <c r="F46" s="170" t="s">
        <v>48</v>
      </c>
      <c r="G46" s="170"/>
      <c r="H46" s="170"/>
      <c r="I46" s="171" t="s">
        <v>28</v>
      </c>
      <c r="J46" s="171"/>
    </row>
    <row r="47" spans="1:10" ht="25.5" customHeight="1" x14ac:dyDescent="0.25">
      <c r="A47" s="161"/>
      <c r="B47" s="172" t="s">
        <v>49</v>
      </c>
      <c r="C47" s="173" t="s">
        <v>50</v>
      </c>
      <c r="D47" s="174"/>
      <c r="E47" s="174"/>
      <c r="F47" s="178" t="s">
        <v>23</v>
      </c>
      <c r="G47" s="179"/>
      <c r="H47" s="179"/>
      <c r="I47" s="180">
        <f>'Rozpočet Pol'!G8</f>
        <v>0</v>
      </c>
      <c r="J47" s="180"/>
    </row>
    <row r="48" spans="1:10" ht="25.5" customHeight="1" x14ac:dyDescent="0.25">
      <c r="A48" s="161"/>
      <c r="B48" s="164" t="s">
        <v>51</v>
      </c>
      <c r="C48" s="163" t="s">
        <v>52</v>
      </c>
      <c r="D48" s="165"/>
      <c r="E48" s="165"/>
      <c r="F48" s="181" t="s">
        <v>23</v>
      </c>
      <c r="G48" s="182"/>
      <c r="H48" s="182"/>
      <c r="I48" s="183">
        <f>'Rozpočet Pol'!G28</f>
        <v>0</v>
      </c>
      <c r="J48" s="183"/>
    </row>
    <row r="49" spans="1:10" ht="25.5" customHeight="1" x14ac:dyDescent="0.25">
      <c r="A49" s="161"/>
      <c r="B49" s="164" t="s">
        <v>53</v>
      </c>
      <c r="C49" s="163" t="s">
        <v>54</v>
      </c>
      <c r="D49" s="165"/>
      <c r="E49" s="165"/>
      <c r="F49" s="181" t="s">
        <v>23</v>
      </c>
      <c r="G49" s="182"/>
      <c r="H49" s="182"/>
      <c r="I49" s="183">
        <f>'Rozpočet Pol'!G59</f>
        <v>0</v>
      </c>
      <c r="J49" s="183"/>
    </row>
    <row r="50" spans="1:10" ht="25.5" customHeight="1" x14ac:dyDescent="0.25">
      <c r="A50" s="161"/>
      <c r="B50" s="164" t="s">
        <v>55</v>
      </c>
      <c r="C50" s="163" t="s">
        <v>56</v>
      </c>
      <c r="D50" s="165"/>
      <c r="E50" s="165"/>
      <c r="F50" s="181" t="s">
        <v>23</v>
      </c>
      <c r="G50" s="182"/>
      <c r="H50" s="182"/>
      <c r="I50" s="183">
        <f>'Rozpočet Pol'!G78</f>
        <v>0</v>
      </c>
      <c r="J50" s="183"/>
    </row>
    <row r="51" spans="1:10" ht="25.5" customHeight="1" x14ac:dyDescent="0.25">
      <c r="A51" s="161"/>
      <c r="B51" s="164" t="s">
        <v>57</v>
      </c>
      <c r="C51" s="163" t="s">
        <v>58</v>
      </c>
      <c r="D51" s="165"/>
      <c r="E51" s="165"/>
      <c r="F51" s="181" t="s">
        <v>23</v>
      </c>
      <c r="G51" s="182"/>
      <c r="H51" s="182"/>
      <c r="I51" s="183">
        <f>'Rozpočet Pol'!G87</f>
        <v>0</v>
      </c>
      <c r="J51" s="183"/>
    </row>
    <row r="52" spans="1:10" ht="25.5" customHeight="1" x14ac:dyDescent="0.25">
      <c r="A52" s="161"/>
      <c r="B52" s="164" t="s">
        <v>59</v>
      </c>
      <c r="C52" s="163" t="s">
        <v>60</v>
      </c>
      <c r="D52" s="165"/>
      <c r="E52" s="165"/>
      <c r="F52" s="181" t="s">
        <v>23</v>
      </c>
      <c r="G52" s="182"/>
      <c r="H52" s="182"/>
      <c r="I52" s="183">
        <f>'Rozpočet Pol'!G106</f>
        <v>0</v>
      </c>
      <c r="J52" s="183"/>
    </row>
    <row r="53" spans="1:10" ht="25.5" customHeight="1" x14ac:dyDescent="0.25">
      <c r="A53" s="161"/>
      <c r="B53" s="164" t="s">
        <v>61</v>
      </c>
      <c r="C53" s="163" t="s">
        <v>62</v>
      </c>
      <c r="D53" s="165"/>
      <c r="E53" s="165"/>
      <c r="F53" s="181" t="s">
        <v>23</v>
      </c>
      <c r="G53" s="182"/>
      <c r="H53" s="182"/>
      <c r="I53" s="183">
        <f>'Rozpočet Pol'!G119</f>
        <v>0</v>
      </c>
      <c r="J53" s="183"/>
    </row>
    <row r="54" spans="1:10" ht="25.5" customHeight="1" x14ac:dyDescent="0.25">
      <c r="A54" s="161"/>
      <c r="B54" s="164" t="s">
        <v>63</v>
      </c>
      <c r="C54" s="163" t="s">
        <v>64</v>
      </c>
      <c r="D54" s="165"/>
      <c r="E54" s="165"/>
      <c r="F54" s="181" t="s">
        <v>23</v>
      </c>
      <c r="G54" s="182"/>
      <c r="H54" s="182"/>
      <c r="I54" s="183">
        <f>'Rozpočet Pol'!G146</f>
        <v>0</v>
      </c>
      <c r="J54" s="183"/>
    </row>
    <row r="55" spans="1:10" ht="25.5" customHeight="1" x14ac:dyDescent="0.25">
      <c r="A55" s="161"/>
      <c r="B55" s="164" t="s">
        <v>65</v>
      </c>
      <c r="C55" s="163" t="s">
        <v>66</v>
      </c>
      <c r="D55" s="165"/>
      <c r="E55" s="165"/>
      <c r="F55" s="181" t="s">
        <v>23</v>
      </c>
      <c r="G55" s="182"/>
      <c r="H55" s="182"/>
      <c r="I55" s="183">
        <f>'Rozpočet Pol'!G160</f>
        <v>0</v>
      </c>
      <c r="J55" s="183"/>
    </row>
    <row r="56" spans="1:10" ht="25.5" customHeight="1" x14ac:dyDescent="0.25">
      <c r="A56" s="161"/>
      <c r="B56" s="175" t="s">
        <v>67</v>
      </c>
      <c r="C56" s="176" t="s">
        <v>68</v>
      </c>
      <c r="D56" s="177"/>
      <c r="E56" s="177"/>
      <c r="F56" s="184" t="s">
        <v>23</v>
      </c>
      <c r="G56" s="185"/>
      <c r="H56" s="185"/>
      <c r="I56" s="186">
        <f>'Rozpočet Pol'!G189</f>
        <v>0</v>
      </c>
      <c r="J56" s="186"/>
    </row>
    <row r="57" spans="1:10" ht="25.5" customHeight="1" x14ac:dyDescent="0.25">
      <c r="A57" s="162"/>
      <c r="B57" s="168" t="s">
        <v>1</v>
      </c>
      <c r="C57" s="168"/>
      <c r="D57" s="169"/>
      <c r="E57" s="169"/>
      <c r="F57" s="187"/>
      <c r="G57" s="188"/>
      <c r="H57" s="188"/>
      <c r="I57" s="189">
        <f>SUM(I47:I56)</f>
        <v>0</v>
      </c>
      <c r="J57" s="189"/>
    </row>
    <row r="58" spans="1:10" x14ac:dyDescent="0.25">
      <c r="F58" s="190"/>
      <c r="G58" s="128"/>
      <c r="H58" s="190"/>
      <c r="I58" s="128"/>
      <c r="J58" s="128"/>
    </row>
    <row r="59" spans="1:10" x14ac:dyDescent="0.25">
      <c r="F59" s="190"/>
      <c r="G59" s="128"/>
      <c r="H59" s="190"/>
      <c r="I59" s="128"/>
      <c r="J59" s="128"/>
    </row>
    <row r="60" spans="1:10" x14ac:dyDescent="0.25">
      <c r="F60" s="190"/>
      <c r="G60" s="128"/>
      <c r="H60" s="190"/>
      <c r="I60" s="128"/>
      <c r="J60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7:J57"/>
    <mergeCell ref="D3:J3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7" t="s">
        <v>39</v>
      </c>
      <c r="B2" s="76"/>
      <c r="C2" s="101"/>
      <c r="D2" s="101"/>
      <c r="E2" s="101"/>
      <c r="F2" s="101"/>
      <c r="G2" s="102"/>
    </row>
    <row r="3" spans="1:7" ht="24.9" hidden="1" customHeight="1" x14ac:dyDescent="0.25">
      <c r="A3" s="77" t="s">
        <v>7</v>
      </c>
      <c r="B3" s="76"/>
      <c r="C3" s="101"/>
      <c r="D3" s="101"/>
      <c r="E3" s="101"/>
      <c r="F3" s="101"/>
      <c r="G3" s="102"/>
    </row>
    <row r="4" spans="1:7" ht="24.9" hidden="1" customHeight="1" x14ac:dyDescent="0.25">
      <c r="A4" s="77" t="s">
        <v>8</v>
      </c>
      <c r="B4" s="76"/>
      <c r="C4" s="101"/>
      <c r="D4" s="101"/>
      <c r="E4" s="101"/>
      <c r="F4" s="101"/>
      <c r="G4" s="10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02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7" customWidth="1"/>
    <col min="3" max="3" width="38.33203125" style="127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3" t="s">
        <v>6</v>
      </c>
      <c r="B1" s="193"/>
      <c r="C1" s="193"/>
      <c r="D1" s="193"/>
      <c r="E1" s="193"/>
      <c r="F1" s="193"/>
      <c r="G1" s="193"/>
      <c r="AE1" t="s">
        <v>72</v>
      </c>
    </row>
    <row r="2" spans="1:60" ht="25.05" customHeight="1" x14ac:dyDescent="0.25">
      <c r="A2" s="200" t="s">
        <v>71</v>
      </c>
      <c r="B2" s="194"/>
      <c r="C2" s="195" t="s">
        <v>43</v>
      </c>
      <c r="D2" s="196"/>
      <c r="E2" s="196"/>
      <c r="F2" s="196"/>
      <c r="G2" s="202"/>
      <c r="AE2" t="s">
        <v>73</v>
      </c>
    </row>
    <row r="3" spans="1:60" ht="25.05" hidden="1" customHeight="1" x14ac:dyDescent="0.25">
      <c r="A3" s="201" t="s">
        <v>7</v>
      </c>
      <c r="B3" s="199"/>
      <c r="C3" s="197"/>
      <c r="D3" s="198"/>
      <c r="E3" s="198"/>
      <c r="F3" s="198"/>
      <c r="G3" s="203"/>
      <c r="AE3" t="s">
        <v>74</v>
      </c>
    </row>
    <row r="4" spans="1:60" ht="25.05" hidden="1" customHeight="1" x14ac:dyDescent="0.25">
      <c r="A4" s="201" t="s">
        <v>8</v>
      </c>
      <c r="B4" s="199"/>
      <c r="C4" s="197"/>
      <c r="D4" s="198"/>
      <c r="E4" s="198"/>
      <c r="F4" s="198"/>
      <c r="G4" s="203"/>
      <c r="AE4" t="s">
        <v>75</v>
      </c>
    </row>
    <row r="5" spans="1:60" hidden="1" x14ac:dyDescent="0.25">
      <c r="A5" s="204" t="s">
        <v>76</v>
      </c>
      <c r="B5" s="205"/>
      <c r="C5" s="206"/>
      <c r="D5" s="207"/>
      <c r="E5" s="207"/>
      <c r="F5" s="207"/>
      <c r="G5" s="208"/>
      <c r="AE5" t="s">
        <v>77</v>
      </c>
    </row>
    <row r="7" spans="1:60" ht="39.6" x14ac:dyDescent="0.25">
      <c r="A7" s="214" t="s">
        <v>78</v>
      </c>
      <c r="B7" s="215" t="s">
        <v>79</v>
      </c>
      <c r="C7" s="215" t="s">
        <v>80</v>
      </c>
      <c r="D7" s="214" t="s">
        <v>81</v>
      </c>
      <c r="E7" s="214" t="s">
        <v>82</v>
      </c>
      <c r="F7" s="209" t="s">
        <v>83</v>
      </c>
      <c r="G7" s="235" t="s">
        <v>28</v>
      </c>
      <c r="H7" s="236" t="s">
        <v>29</v>
      </c>
      <c r="I7" s="236" t="s">
        <v>84</v>
      </c>
      <c r="J7" s="236" t="s">
        <v>30</v>
      </c>
      <c r="K7" s="236" t="s">
        <v>85</v>
      </c>
      <c r="L7" s="236" t="s">
        <v>86</v>
      </c>
      <c r="M7" s="236" t="s">
        <v>87</v>
      </c>
      <c r="N7" s="236" t="s">
        <v>88</v>
      </c>
      <c r="O7" s="236" t="s">
        <v>89</v>
      </c>
      <c r="P7" s="236" t="s">
        <v>90</v>
      </c>
      <c r="Q7" s="236" t="s">
        <v>91</v>
      </c>
      <c r="R7" s="236" t="s">
        <v>92</v>
      </c>
      <c r="S7" s="236" t="s">
        <v>93</v>
      </c>
      <c r="T7" s="236" t="s">
        <v>94</v>
      </c>
      <c r="U7" s="217" t="s">
        <v>95</v>
      </c>
    </row>
    <row r="8" spans="1:60" x14ac:dyDescent="0.25">
      <c r="A8" s="237" t="s">
        <v>96</v>
      </c>
      <c r="B8" s="238" t="s">
        <v>49</v>
      </c>
      <c r="C8" s="239" t="s">
        <v>50</v>
      </c>
      <c r="D8" s="216"/>
      <c r="E8" s="240"/>
      <c r="F8" s="241"/>
      <c r="G8" s="241">
        <f>SUMIF(AE9:AE27,"&lt;&gt;NOR",G9:G27)</f>
        <v>0</v>
      </c>
      <c r="H8" s="241"/>
      <c r="I8" s="241">
        <f>SUM(I9:I27)</f>
        <v>0</v>
      </c>
      <c r="J8" s="241"/>
      <c r="K8" s="241">
        <f>SUM(K9:K27)</f>
        <v>0</v>
      </c>
      <c r="L8" s="241"/>
      <c r="M8" s="241">
        <f>SUM(M9:M27)</f>
        <v>0</v>
      </c>
      <c r="N8" s="216"/>
      <c r="O8" s="216">
        <f>SUM(O9:O27)</f>
        <v>0</v>
      </c>
      <c r="P8" s="216"/>
      <c r="Q8" s="216">
        <f>SUM(Q9:Q27)</f>
        <v>28.8</v>
      </c>
      <c r="R8" s="216"/>
      <c r="S8" s="216"/>
      <c r="T8" s="237"/>
      <c r="U8" s="216">
        <f>SUM(U9:U27)</f>
        <v>14.79</v>
      </c>
      <c r="AE8" t="s">
        <v>97</v>
      </c>
    </row>
    <row r="9" spans="1:60" outlineLevel="1" x14ac:dyDescent="0.25">
      <c r="A9" s="211">
        <v>1</v>
      </c>
      <c r="B9" s="218" t="s">
        <v>98</v>
      </c>
      <c r="C9" s="263" t="s">
        <v>99</v>
      </c>
      <c r="D9" s="220" t="s">
        <v>100</v>
      </c>
      <c r="E9" s="226">
        <v>18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21</v>
      </c>
      <c r="M9" s="231">
        <f>G9*(1+L9/100)</f>
        <v>0</v>
      </c>
      <c r="N9" s="220">
        <v>0</v>
      </c>
      <c r="O9" s="220">
        <f>ROUND(E9*N9,5)</f>
        <v>0</v>
      </c>
      <c r="P9" s="220">
        <v>1.6</v>
      </c>
      <c r="Q9" s="220">
        <f>ROUND(E9*P9,5)</f>
        <v>28.8</v>
      </c>
      <c r="R9" s="220"/>
      <c r="S9" s="220"/>
      <c r="T9" s="221">
        <v>0.38</v>
      </c>
      <c r="U9" s="220">
        <f>ROUND(E9*T9,2)</f>
        <v>6.84</v>
      </c>
      <c r="V9" s="210"/>
      <c r="W9" s="210"/>
      <c r="X9" s="210"/>
      <c r="Y9" s="210"/>
      <c r="Z9" s="210"/>
      <c r="AA9" s="210"/>
      <c r="AB9" s="210"/>
      <c r="AC9" s="210"/>
      <c r="AD9" s="210"/>
      <c r="AE9" s="210" t="s">
        <v>101</v>
      </c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1"/>
      <c r="B10" s="218"/>
      <c r="C10" s="264" t="s">
        <v>102</v>
      </c>
      <c r="D10" s="222"/>
      <c r="E10" s="227">
        <v>18</v>
      </c>
      <c r="F10" s="231"/>
      <c r="G10" s="231"/>
      <c r="H10" s="231"/>
      <c r="I10" s="231"/>
      <c r="J10" s="231"/>
      <c r="K10" s="231"/>
      <c r="L10" s="231"/>
      <c r="M10" s="231"/>
      <c r="N10" s="220"/>
      <c r="O10" s="220"/>
      <c r="P10" s="220"/>
      <c r="Q10" s="220"/>
      <c r="R10" s="220"/>
      <c r="S10" s="220"/>
      <c r="T10" s="221"/>
      <c r="U10" s="220"/>
      <c r="V10" s="210"/>
      <c r="W10" s="210"/>
      <c r="X10" s="210"/>
      <c r="Y10" s="210"/>
      <c r="Z10" s="210"/>
      <c r="AA10" s="210"/>
      <c r="AB10" s="210"/>
      <c r="AC10" s="210"/>
      <c r="AD10" s="210"/>
      <c r="AE10" s="210" t="s">
        <v>103</v>
      </c>
      <c r="AF10" s="210">
        <v>0</v>
      </c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1">
        <v>2</v>
      </c>
      <c r="B11" s="218" t="s">
        <v>104</v>
      </c>
      <c r="C11" s="263" t="s">
        <v>105</v>
      </c>
      <c r="D11" s="220" t="s">
        <v>100</v>
      </c>
      <c r="E11" s="226">
        <v>10.08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21</v>
      </c>
      <c r="M11" s="231">
        <f>G11*(1+L11/100)</f>
        <v>0</v>
      </c>
      <c r="N11" s="220">
        <v>0</v>
      </c>
      <c r="O11" s="220">
        <f>ROUND(E11*N11,5)</f>
        <v>0</v>
      </c>
      <c r="P11" s="220">
        <v>0</v>
      </c>
      <c r="Q11" s="220">
        <f>ROUND(E11*P11,5)</f>
        <v>0</v>
      </c>
      <c r="R11" s="220"/>
      <c r="S11" s="220"/>
      <c r="T11" s="221">
        <v>0.36799999999999999</v>
      </c>
      <c r="U11" s="220">
        <f>ROUND(E11*T11,2)</f>
        <v>3.71</v>
      </c>
      <c r="V11" s="210"/>
      <c r="W11" s="210"/>
      <c r="X11" s="210"/>
      <c r="Y11" s="210"/>
      <c r="Z11" s="210"/>
      <c r="AA11" s="210"/>
      <c r="AB11" s="210"/>
      <c r="AC11" s="210"/>
      <c r="AD11" s="210"/>
      <c r="AE11" s="210" t="s">
        <v>101</v>
      </c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11"/>
      <c r="B12" s="218"/>
      <c r="C12" s="264" t="s">
        <v>106</v>
      </c>
      <c r="D12" s="222"/>
      <c r="E12" s="227">
        <v>6.96</v>
      </c>
      <c r="F12" s="231"/>
      <c r="G12" s="231"/>
      <c r="H12" s="231"/>
      <c r="I12" s="231"/>
      <c r="J12" s="231"/>
      <c r="K12" s="231"/>
      <c r="L12" s="231"/>
      <c r="M12" s="231"/>
      <c r="N12" s="220"/>
      <c r="O12" s="220"/>
      <c r="P12" s="220"/>
      <c r="Q12" s="220"/>
      <c r="R12" s="220"/>
      <c r="S12" s="220"/>
      <c r="T12" s="221"/>
      <c r="U12" s="220"/>
      <c r="V12" s="210"/>
      <c r="W12" s="210"/>
      <c r="X12" s="210"/>
      <c r="Y12" s="210"/>
      <c r="Z12" s="210"/>
      <c r="AA12" s="210"/>
      <c r="AB12" s="210"/>
      <c r="AC12" s="210"/>
      <c r="AD12" s="210"/>
      <c r="AE12" s="210" t="s">
        <v>103</v>
      </c>
      <c r="AF12" s="210">
        <v>0</v>
      </c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11"/>
      <c r="B13" s="218"/>
      <c r="C13" s="264" t="s">
        <v>107</v>
      </c>
      <c r="D13" s="222"/>
      <c r="E13" s="227">
        <v>3.12</v>
      </c>
      <c r="F13" s="231"/>
      <c r="G13" s="231"/>
      <c r="H13" s="231"/>
      <c r="I13" s="231"/>
      <c r="J13" s="231"/>
      <c r="K13" s="231"/>
      <c r="L13" s="231"/>
      <c r="M13" s="231"/>
      <c r="N13" s="220"/>
      <c r="O13" s="220"/>
      <c r="P13" s="220"/>
      <c r="Q13" s="220"/>
      <c r="R13" s="220"/>
      <c r="S13" s="220"/>
      <c r="T13" s="221"/>
      <c r="U13" s="220"/>
      <c r="V13" s="210"/>
      <c r="W13" s="210"/>
      <c r="X13" s="210"/>
      <c r="Y13" s="210"/>
      <c r="Z13" s="210"/>
      <c r="AA13" s="210"/>
      <c r="AB13" s="210"/>
      <c r="AC13" s="210"/>
      <c r="AD13" s="210"/>
      <c r="AE13" s="210" t="s">
        <v>103</v>
      </c>
      <c r="AF13" s="210">
        <v>0</v>
      </c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11">
        <v>3</v>
      </c>
      <c r="B14" s="218" t="s">
        <v>104</v>
      </c>
      <c r="C14" s="263" t="s">
        <v>105</v>
      </c>
      <c r="D14" s="220" t="s">
        <v>100</v>
      </c>
      <c r="E14" s="226">
        <v>1.2</v>
      </c>
      <c r="F14" s="230">
        <f>H14+J14</f>
        <v>0</v>
      </c>
      <c r="G14" s="231">
        <f>ROUND(E14*F14,2)</f>
        <v>0</v>
      </c>
      <c r="H14" s="231"/>
      <c r="I14" s="231">
        <f>ROUND(E14*H14,2)</f>
        <v>0</v>
      </c>
      <c r="J14" s="231"/>
      <c r="K14" s="231">
        <f>ROUND(E14*J14,2)</f>
        <v>0</v>
      </c>
      <c r="L14" s="231">
        <v>21</v>
      </c>
      <c r="M14" s="231">
        <f>G14*(1+L14/100)</f>
        <v>0</v>
      </c>
      <c r="N14" s="220">
        <v>0</v>
      </c>
      <c r="O14" s="220">
        <f>ROUND(E14*N14,5)</f>
        <v>0</v>
      </c>
      <c r="P14" s="220">
        <v>0</v>
      </c>
      <c r="Q14" s="220">
        <f>ROUND(E14*P14,5)</f>
        <v>0</v>
      </c>
      <c r="R14" s="220"/>
      <c r="S14" s="220"/>
      <c r="T14" s="221">
        <v>0.36799999999999999</v>
      </c>
      <c r="U14" s="220">
        <f>ROUND(E14*T14,2)</f>
        <v>0.44</v>
      </c>
      <c r="V14" s="210"/>
      <c r="W14" s="210"/>
      <c r="X14" s="210"/>
      <c r="Y14" s="210"/>
      <c r="Z14" s="210"/>
      <c r="AA14" s="210"/>
      <c r="AB14" s="210"/>
      <c r="AC14" s="210"/>
      <c r="AD14" s="210"/>
      <c r="AE14" s="210" t="s">
        <v>101</v>
      </c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1"/>
      <c r="B15" s="218"/>
      <c r="C15" s="264" t="s">
        <v>108</v>
      </c>
      <c r="D15" s="222"/>
      <c r="E15" s="227">
        <v>0.6</v>
      </c>
      <c r="F15" s="231"/>
      <c r="G15" s="231"/>
      <c r="H15" s="231"/>
      <c r="I15" s="231"/>
      <c r="J15" s="231"/>
      <c r="K15" s="231"/>
      <c r="L15" s="231"/>
      <c r="M15" s="231"/>
      <c r="N15" s="220"/>
      <c r="O15" s="220"/>
      <c r="P15" s="220"/>
      <c r="Q15" s="220"/>
      <c r="R15" s="220"/>
      <c r="S15" s="220"/>
      <c r="T15" s="221"/>
      <c r="U15" s="220"/>
      <c r="V15" s="210"/>
      <c r="W15" s="210"/>
      <c r="X15" s="210"/>
      <c r="Y15" s="210"/>
      <c r="Z15" s="210"/>
      <c r="AA15" s="210"/>
      <c r="AB15" s="210"/>
      <c r="AC15" s="210"/>
      <c r="AD15" s="210"/>
      <c r="AE15" s="210" t="s">
        <v>103</v>
      </c>
      <c r="AF15" s="210">
        <v>0</v>
      </c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11"/>
      <c r="B16" s="218"/>
      <c r="C16" s="264" t="s">
        <v>109</v>
      </c>
      <c r="D16" s="222"/>
      <c r="E16" s="227">
        <v>0.6</v>
      </c>
      <c r="F16" s="231"/>
      <c r="G16" s="231"/>
      <c r="H16" s="231"/>
      <c r="I16" s="231"/>
      <c r="J16" s="231"/>
      <c r="K16" s="231"/>
      <c r="L16" s="231"/>
      <c r="M16" s="231"/>
      <c r="N16" s="220"/>
      <c r="O16" s="220"/>
      <c r="P16" s="220"/>
      <c r="Q16" s="220"/>
      <c r="R16" s="220"/>
      <c r="S16" s="220"/>
      <c r="T16" s="221"/>
      <c r="U16" s="220"/>
      <c r="V16" s="210"/>
      <c r="W16" s="210"/>
      <c r="X16" s="210"/>
      <c r="Y16" s="210"/>
      <c r="Z16" s="210"/>
      <c r="AA16" s="210"/>
      <c r="AB16" s="210"/>
      <c r="AC16" s="210"/>
      <c r="AD16" s="210"/>
      <c r="AE16" s="210" t="s">
        <v>103</v>
      </c>
      <c r="AF16" s="210">
        <v>0</v>
      </c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11">
        <v>4</v>
      </c>
      <c r="B17" s="218" t="s">
        <v>110</v>
      </c>
      <c r="C17" s="263" t="s">
        <v>111</v>
      </c>
      <c r="D17" s="220" t="s">
        <v>100</v>
      </c>
      <c r="E17" s="226">
        <v>0.86399999999999999</v>
      </c>
      <c r="F17" s="230">
        <f>H17+J17</f>
        <v>0</v>
      </c>
      <c r="G17" s="231">
        <f>ROUND(E17*F17,2)</f>
        <v>0</v>
      </c>
      <c r="H17" s="231"/>
      <c r="I17" s="231">
        <f>ROUND(E17*H17,2)</f>
        <v>0</v>
      </c>
      <c r="J17" s="231"/>
      <c r="K17" s="231">
        <f>ROUND(E17*J17,2)</f>
        <v>0</v>
      </c>
      <c r="L17" s="231">
        <v>21</v>
      </c>
      <c r="M17" s="231">
        <f>G17*(1+L17/100)</f>
        <v>0</v>
      </c>
      <c r="N17" s="220">
        <v>0</v>
      </c>
      <c r="O17" s="220">
        <f>ROUND(E17*N17,5)</f>
        <v>0</v>
      </c>
      <c r="P17" s="220">
        <v>0</v>
      </c>
      <c r="Q17" s="220">
        <f>ROUND(E17*P17,5)</f>
        <v>0</v>
      </c>
      <c r="R17" s="220"/>
      <c r="S17" s="220"/>
      <c r="T17" s="221">
        <v>3.1309999999999998</v>
      </c>
      <c r="U17" s="220">
        <f>ROUND(E17*T17,2)</f>
        <v>2.71</v>
      </c>
      <c r="V17" s="210"/>
      <c r="W17" s="210"/>
      <c r="X17" s="210"/>
      <c r="Y17" s="210"/>
      <c r="Z17" s="210"/>
      <c r="AA17" s="210"/>
      <c r="AB17" s="210"/>
      <c r="AC17" s="210"/>
      <c r="AD17" s="210"/>
      <c r="AE17" s="210" t="s">
        <v>101</v>
      </c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11"/>
      <c r="B18" s="218"/>
      <c r="C18" s="264" t="s">
        <v>112</v>
      </c>
      <c r="D18" s="222"/>
      <c r="E18" s="227">
        <v>0.86399999999999999</v>
      </c>
      <c r="F18" s="231"/>
      <c r="G18" s="231"/>
      <c r="H18" s="231"/>
      <c r="I18" s="231"/>
      <c r="J18" s="231"/>
      <c r="K18" s="231"/>
      <c r="L18" s="231"/>
      <c r="M18" s="231"/>
      <c r="N18" s="220"/>
      <c r="O18" s="220"/>
      <c r="P18" s="220"/>
      <c r="Q18" s="220"/>
      <c r="R18" s="220"/>
      <c r="S18" s="220"/>
      <c r="T18" s="221"/>
      <c r="U18" s="220"/>
      <c r="V18" s="210"/>
      <c r="W18" s="210"/>
      <c r="X18" s="210"/>
      <c r="Y18" s="210"/>
      <c r="Z18" s="210"/>
      <c r="AA18" s="210"/>
      <c r="AB18" s="210"/>
      <c r="AC18" s="210"/>
      <c r="AD18" s="210"/>
      <c r="AE18" s="210" t="s">
        <v>103</v>
      </c>
      <c r="AF18" s="210">
        <v>0</v>
      </c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11">
        <v>5</v>
      </c>
      <c r="B19" s="218" t="s">
        <v>113</v>
      </c>
      <c r="C19" s="263" t="s">
        <v>114</v>
      </c>
      <c r="D19" s="220" t="s">
        <v>100</v>
      </c>
      <c r="E19" s="226">
        <v>30.143999999999998</v>
      </c>
      <c r="F19" s="230">
        <f>H19+J19</f>
        <v>0</v>
      </c>
      <c r="G19" s="231">
        <f>ROUND(E19*F19,2)</f>
        <v>0</v>
      </c>
      <c r="H19" s="231"/>
      <c r="I19" s="231">
        <f>ROUND(E19*H19,2)</f>
        <v>0</v>
      </c>
      <c r="J19" s="231"/>
      <c r="K19" s="231">
        <f>ROUND(E19*J19,2)</f>
        <v>0</v>
      </c>
      <c r="L19" s="231">
        <v>21</v>
      </c>
      <c r="M19" s="231">
        <f>G19*(1+L19/100)</f>
        <v>0</v>
      </c>
      <c r="N19" s="220">
        <v>0</v>
      </c>
      <c r="O19" s="220">
        <f>ROUND(E19*N19,5)</f>
        <v>0</v>
      </c>
      <c r="P19" s="220">
        <v>0</v>
      </c>
      <c r="Q19" s="220">
        <f>ROUND(E19*P19,5)</f>
        <v>0</v>
      </c>
      <c r="R19" s="220"/>
      <c r="S19" s="220"/>
      <c r="T19" s="221">
        <v>1.0999999999999999E-2</v>
      </c>
      <c r="U19" s="220">
        <f>ROUND(E19*T19,2)</f>
        <v>0.33</v>
      </c>
      <c r="V19" s="210"/>
      <c r="W19" s="210"/>
      <c r="X19" s="210"/>
      <c r="Y19" s="210"/>
      <c r="Z19" s="210"/>
      <c r="AA19" s="210"/>
      <c r="AB19" s="210"/>
      <c r="AC19" s="210"/>
      <c r="AD19" s="210"/>
      <c r="AE19" s="210" t="s">
        <v>101</v>
      </c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11"/>
      <c r="B20" s="218"/>
      <c r="C20" s="264" t="s">
        <v>115</v>
      </c>
      <c r="D20" s="222"/>
      <c r="E20" s="227">
        <v>30.143999999999998</v>
      </c>
      <c r="F20" s="231"/>
      <c r="G20" s="231"/>
      <c r="H20" s="231"/>
      <c r="I20" s="231"/>
      <c r="J20" s="231"/>
      <c r="K20" s="231"/>
      <c r="L20" s="231"/>
      <c r="M20" s="231"/>
      <c r="N20" s="220"/>
      <c r="O20" s="220"/>
      <c r="P20" s="220"/>
      <c r="Q20" s="220"/>
      <c r="R20" s="220"/>
      <c r="S20" s="220"/>
      <c r="T20" s="221"/>
      <c r="U20" s="220"/>
      <c r="V20" s="210"/>
      <c r="W20" s="210"/>
      <c r="X20" s="210"/>
      <c r="Y20" s="210"/>
      <c r="Z20" s="210"/>
      <c r="AA20" s="210"/>
      <c r="AB20" s="210"/>
      <c r="AC20" s="210"/>
      <c r="AD20" s="210"/>
      <c r="AE20" s="210" t="s">
        <v>103</v>
      </c>
      <c r="AF20" s="210">
        <v>0</v>
      </c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11">
        <v>6</v>
      </c>
      <c r="B21" s="218" t="s">
        <v>116</v>
      </c>
      <c r="C21" s="263" t="s">
        <v>117</v>
      </c>
      <c r="D21" s="220" t="s">
        <v>100</v>
      </c>
      <c r="E21" s="226">
        <v>150.72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21</v>
      </c>
      <c r="M21" s="231">
        <f>G21*(1+L21/100)</f>
        <v>0</v>
      </c>
      <c r="N21" s="220">
        <v>0</v>
      </c>
      <c r="O21" s="220">
        <f>ROUND(E21*N21,5)</f>
        <v>0</v>
      </c>
      <c r="P21" s="220">
        <v>0</v>
      </c>
      <c r="Q21" s="220">
        <f>ROUND(E21*P21,5)</f>
        <v>0</v>
      </c>
      <c r="R21" s="220"/>
      <c r="S21" s="220"/>
      <c r="T21" s="221">
        <v>0</v>
      </c>
      <c r="U21" s="220">
        <f>ROUND(E21*T21,2)</f>
        <v>0</v>
      </c>
      <c r="V21" s="210"/>
      <c r="W21" s="210"/>
      <c r="X21" s="210"/>
      <c r="Y21" s="210"/>
      <c r="Z21" s="210"/>
      <c r="AA21" s="210"/>
      <c r="AB21" s="210"/>
      <c r="AC21" s="210"/>
      <c r="AD21" s="210"/>
      <c r="AE21" s="210" t="s">
        <v>101</v>
      </c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11"/>
      <c r="B22" s="218"/>
      <c r="C22" s="264" t="s">
        <v>118</v>
      </c>
      <c r="D22" s="222"/>
      <c r="E22" s="227">
        <v>150.72</v>
      </c>
      <c r="F22" s="231"/>
      <c r="G22" s="231"/>
      <c r="H22" s="231"/>
      <c r="I22" s="231"/>
      <c r="J22" s="231"/>
      <c r="K22" s="231"/>
      <c r="L22" s="231"/>
      <c r="M22" s="231"/>
      <c r="N22" s="220"/>
      <c r="O22" s="220"/>
      <c r="P22" s="220"/>
      <c r="Q22" s="220"/>
      <c r="R22" s="220"/>
      <c r="S22" s="220"/>
      <c r="T22" s="221"/>
      <c r="U22" s="220"/>
      <c r="V22" s="210"/>
      <c r="W22" s="210"/>
      <c r="X22" s="210"/>
      <c r="Y22" s="210"/>
      <c r="Z22" s="210"/>
      <c r="AA22" s="210"/>
      <c r="AB22" s="210"/>
      <c r="AC22" s="210"/>
      <c r="AD22" s="210"/>
      <c r="AE22" s="210" t="s">
        <v>103</v>
      </c>
      <c r="AF22" s="210">
        <v>0</v>
      </c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0.399999999999999" outlineLevel="1" x14ac:dyDescent="0.25">
      <c r="A23" s="211">
        <v>7</v>
      </c>
      <c r="B23" s="218" t="s">
        <v>119</v>
      </c>
      <c r="C23" s="263" t="s">
        <v>120</v>
      </c>
      <c r="D23" s="220" t="s">
        <v>121</v>
      </c>
      <c r="E23" s="226">
        <v>54.2592</v>
      </c>
      <c r="F23" s="230">
        <f>H23+J23</f>
        <v>0</v>
      </c>
      <c r="G23" s="231">
        <f>ROUND(E23*F23,2)</f>
        <v>0</v>
      </c>
      <c r="H23" s="231"/>
      <c r="I23" s="231">
        <f>ROUND(E23*H23,2)</f>
        <v>0</v>
      </c>
      <c r="J23" s="231"/>
      <c r="K23" s="231">
        <f>ROUND(E23*J23,2)</f>
        <v>0</v>
      </c>
      <c r="L23" s="231">
        <v>21</v>
      </c>
      <c r="M23" s="231">
        <f>G23*(1+L23/100)</f>
        <v>0</v>
      </c>
      <c r="N23" s="220">
        <v>0</v>
      </c>
      <c r="O23" s="220">
        <f>ROUND(E23*N23,5)</f>
        <v>0</v>
      </c>
      <c r="P23" s="220">
        <v>0</v>
      </c>
      <c r="Q23" s="220">
        <f>ROUND(E23*P23,5)</f>
        <v>0</v>
      </c>
      <c r="R23" s="220"/>
      <c r="S23" s="220"/>
      <c r="T23" s="221">
        <v>0</v>
      </c>
      <c r="U23" s="220">
        <f>ROUND(E23*T23,2)</f>
        <v>0</v>
      </c>
      <c r="V23" s="210"/>
      <c r="W23" s="210"/>
      <c r="X23" s="210"/>
      <c r="Y23" s="210"/>
      <c r="Z23" s="210"/>
      <c r="AA23" s="210"/>
      <c r="AB23" s="210"/>
      <c r="AC23" s="210"/>
      <c r="AD23" s="210"/>
      <c r="AE23" s="210" t="s">
        <v>101</v>
      </c>
      <c r="AF23" s="210"/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11"/>
      <c r="B24" s="218"/>
      <c r="C24" s="264" t="s">
        <v>122</v>
      </c>
      <c r="D24" s="222"/>
      <c r="E24" s="227">
        <v>54.2592</v>
      </c>
      <c r="F24" s="231"/>
      <c r="G24" s="231"/>
      <c r="H24" s="231"/>
      <c r="I24" s="231"/>
      <c r="J24" s="231"/>
      <c r="K24" s="231"/>
      <c r="L24" s="231"/>
      <c r="M24" s="231"/>
      <c r="N24" s="220"/>
      <c r="O24" s="220"/>
      <c r="P24" s="220"/>
      <c r="Q24" s="220"/>
      <c r="R24" s="220"/>
      <c r="S24" s="220"/>
      <c r="T24" s="221"/>
      <c r="U24" s="220"/>
      <c r="V24" s="210"/>
      <c r="W24" s="210"/>
      <c r="X24" s="210"/>
      <c r="Y24" s="210"/>
      <c r="Z24" s="210"/>
      <c r="AA24" s="210"/>
      <c r="AB24" s="210"/>
      <c r="AC24" s="210"/>
      <c r="AD24" s="210"/>
      <c r="AE24" s="210" t="s">
        <v>103</v>
      </c>
      <c r="AF24" s="210">
        <v>0</v>
      </c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11">
        <v>8</v>
      </c>
      <c r="B25" s="218" t="s">
        <v>123</v>
      </c>
      <c r="C25" s="263" t="s">
        <v>124</v>
      </c>
      <c r="D25" s="220" t="s">
        <v>125</v>
      </c>
      <c r="E25" s="226">
        <v>42</v>
      </c>
      <c r="F25" s="230">
        <f>H25+J25</f>
        <v>0</v>
      </c>
      <c r="G25" s="231">
        <f>ROUND(E25*F25,2)</f>
        <v>0</v>
      </c>
      <c r="H25" s="231"/>
      <c r="I25" s="231">
        <f>ROUND(E25*H25,2)</f>
        <v>0</v>
      </c>
      <c r="J25" s="231"/>
      <c r="K25" s="231">
        <f>ROUND(E25*J25,2)</f>
        <v>0</v>
      </c>
      <c r="L25" s="231">
        <v>21</v>
      </c>
      <c r="M25" s="231">
        <f>G25*(1+L25/100)</f>
        <v>0</v>
      </c>
      <c r="N25" s="220">
        <v>0</v>
      </c>
      <c r="O25" s="220">
        <f>ROUND(E25*N25,5)</f>
        <v>0</v>
      </c>
      <c r="P25" s="220">
        <v>0</v>
      </c>
      <c r="Q25" s="220">
        <f>ROUND(E25*P25,5)</f>
        <v>0</v>
      </c>
      <c r="R25" s="220"/>
      <c r="S25" s="220"/>
      <c r="T25" s="221">
        <v>1.7999999999999999E-2</v>
      </c>
      <c r="U25" s="220">
        <f>ROUND(E25*T25,2)</f>
        <v>0.76</v>
      </c>
      <c r="V25" s="210"/>
      <c r="W25" s="210"/>
      <c r="X25" s="210"/>
      <c r="Y25" s="210"/>
      <c r="Z25" s="210"/>
      <c r="AA25" s="210"/>
      <c r="AB25" s="210"/>
      <c r="AC25" s="210"/>
      <c r="AD25" s="210"/>
      <c r="AE25" s="210" t="s">
        <v>101</v>
      </c>
      <c r="AF25" s="210"/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1"/>
      <c r="B26" s="218"/>
      <c r="C26" s="264" t="s">
        <v>126</v>
      </c>
      <c r="D26" s="222"/>
      <c r="E26" s="227">
        <v>29</v>
      </c>
      <c r="F26" s="231"/>
      <c r="G26" s="231"/>
      <c r="H26" s="231"/>
      <c r="I26" s="231"/>
      <c r="J26" s="231"/>
      <c r="K26" s="231"/>
      <c r="L26" s="231"/>
      <c r="M26" s="231"/>
      <c r="N26" s="220"/>
      <c r="O26" s="220"/>
      <c r="P26" s="220"/>
      <c r="Q26" s="220"/>
      <c r="R26" s="220"/>
      <c r="S26" s="220"/>
      <c r="T26" s="221"/>
      <c r="U26" s="220"/>
      <c r="V26" s="210"/>
      <c r="W26" s="210"/>
      <c r="X26" s="210"/>
      <c r="Y26" s="210"/>
      <c r="Z26" s="210"/>
      <c r="AA26" s="210"/>
      <c r="AB26" s="210"/>
      <c r="AC26" s="210"/>
      <c r="AD26" s="210"/>
      <c r="AE26" s="210" t="s">
        <v>103</v>
      </c>
      <c r="AF26" s="210">
        <v>0</v>
      </c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11"/>
      <c r="B27" s="218"/>
      <c r="C27" s="264" t="s">
        <v>127</v>
      </c>
      <c r="D27" s="222"/>
      <c r="E27" s="227">
        <v>13</v>
      </c>
      <c r="F27" s="231"/>
      <c r="G27" s="231"/>
      <c r="H27" s="231"/>
      <c r="I27" s="231"/>
      <c r="J27" s="231"/>
      <c r="K27" s="231"/>
      <c r="L27" s="231"/>
      <c r="M27" s="231"/>
      <c r="N27" s="220"/>
      <c r="O27" s="220"/>
      <c r="P27" s="220"/>
      <c r="Q27" s="220"/>
      <c r="R27" s="220"/>
      <c r="S27" s="220"/>
      <c r="T27" s="221"/>
      <c r="U27" s="220"/>
      <c r="V27" s="210"/>
      <c r="W27" s="210"/>
      <c r="X27" s="210"/>
      <c r="Y27" s="210"/>
      <c r="Z27" s="210"/>
      <c r="AA27" s="210"/>
      <c r="AB27" s="210"/>
      <c r="AC27" s="210"/>
      <c r="AD27" s="210"/>
      <c r="AE27" s="210" t="s">
        <v>103</v>
      </c>
      <c r="AF27" s="210">
        <v>0</v>
      </c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x14ac:dyDescent="0.25">
      <c r="A28" s="212" t="s">
        <v>96</v>
      </c>
      <c r="B28" s="219" t="s">
        <v>51</v>
      </c>
      <c r="C28" s="265" t="s">
        <v>52</v>
      </c>
      <c r="D28" s="223"/>
      <c r="E28" s="228"/>
      <c r="F28" s="232"/>
      <c r="G28" s="232">
        <f>SUMIF(AE29:AE58,"&lt;&gt;NOR",G29:G58)</f>
        <v>0</v>
      </c>
      <c r="H28" s="232"/>
      <c r="I28" s="232">
        <f>SUM(I29:I58)</f>
        <v>0</v>
      </c>
      <c r="J28" s="232"/>
      <c r="K28" s="232">
        <f>SUM(K29:K58)</f>
        <v>0</v>
      </c>
      <c r="L28" s="232"/>
      <c r="M28" s="232">
        <f>SUM(M29:M58)</f>
        <v>0</v>
      </c>
      <c r="N28" s="223"/>
      <c r="O28" s="223">
        <f>SUM(O29:O58)</f>
        <v>0</v>
      </c>
      <c r="P28" s="223"/>
      <c r="Q28" s="223">
        <f>SUM(Q29:Q58)</f>
        <v>12.54</v>
      </c>
      <c r="R28" s="223"/>
      <c r="S28" s="223"/>
      <c r="T28" s="224"/>
      <c r="U28" s="223">
        <f>SUM(U29:U58)</f>
        <v>57.36</v>
      </c>
      <c r="AE28" t="s">
        <v>97</v>
      </c>
    </row>
    <row r="29" spans="1:60" ht="20.399999999999999" outlineLevel="1" x14ac:dyDescent="0.25">
      <c r="A29" s="211">
        <v>9</v>
      </c>
      <c r="B29" s="218" t="s">
        <v>128</v>
      </c>
      <c r="C29" s="263" t="s">
        <v>129</v>
      </c>
      <c r="D29" s="220" t="s">
        <v>130</v>
      </c>
      <c r="E29" s="226">
        <v>4</v>
      </c>
      <c r="F29" s="230">
        <f>H29+J29</f>
        <v>0</v>
      </c>
      <c r="G29" s="231">
        <f>ROUND(E29*F29,2)</f>
        <v>0</v>
      </c>
      <c r="H29" s="231"/>
      <c r="I29" s="231">
        <f>ROUND(E29*H29,2)</f>
        <v>0</v>
      </c>
      <c r="J29" s="231"/>
      <c r="K29" s="231">
        <f>ROUND(E29*J29,2)</f>
        <v>0</v>
      </c>
      <c r="L29" s="231">
        <v>21</v>
      </c>
      <c r="M29" s="231">
        <f>G29*(1+L29/100)</f>
        <v>0</v>
      </c>
      <c r="N29" s="220">
        <v>0</v>
      </c>
      <c r="O29" s="220">
        <f>ROUND(E29*N29,5)</f>
        <v>0</v>
      </c>
      <c r="P29" s="220">
        <v>0</v>
      </c>
      <c r="Q29" s="220">
        <f>ROUND(E29*P29,5)</f>
        <v>0</v>
      </c>
      <c r="R29" s="220"/>
      <c r="S29" s="220"/>
      <c r="T29" s="221">
        <v>0</v>
      </c>
      <c r="U29" s="220">
        <f>ROUND(E29*T29,2)</f>
        <v>0</v>
      </c>
      <c r="V29" s="210"/>
      <c r="W29" s="210"/>
      <c r="X29" s="210"/>
      <c r="Y29" s="210"/>
      <c r="Z29" s="210"/>
      <c r="AA29" s="210"/>
      <c r="AB29" s="210"/>
      <c r="AC29" s="210"/>
      <c r="AD29" s="210"/>
      <c r="AE29" s="210" t="s">
        <v>101</v>
      </c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11"/>
      <c r="B30" s="218"/>
      <c r="C30" s="264" t="s">
        <v>131</v>
      </c>
      <c r="D30" s="222"/>
      <c r="E30" s="227">
        <v>4</v>
      </c>
      <c r="F30" s="231"/>
      <c r="G30" s="231"/>
      <c r="H30" s="231"/>
      <c r="I30" s="231"/>
      <c r="J30" s="231"/>
      <c r="K30" s="231"/>
      <c r="L30" s="231"/>
      <c r="M30" s="231"/>
      <c r="N30" s="220"/>
      <c r="O30" s="220"/>
      <c r="P30" s="220"/>
      <c r="Q30" s="220"/>
      <c r="R30" s="220"/>
      <c r="S30" s="220"/>
      <c r="T30" s="221"/>
      <c r="U30" s="220"/>
      <c r="V30" s="210"/>
      <c r="W30" s="210"/>
      <c r="X30" s="210"/>
      <c r="Y30" s="210"/>
      <c r="Z30" s="210"/>
      <c r="AA30" s="210"/>
      <c r="AB30" s="210"/>
      <c r="AC30" s="210"/>
      <c r="AD30" s="210"/>
      <c r="AE30" s="210" t="s">
        <v>103</v>
      </c>
      <c r="AF30" s="210">
        <v>0</v>
      </c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0.399999999999999" outlineLevel="1" x14ac:dyDescent="0.25">
      <c r="A31" s="211">
        <v>10</v>
      </c>
      <c r="B31" s="218" t="s">
        <v>132</v>
      </c>
      <c r="C31" s="263" t="s">
        <v>133</v>
      </c>
      <c r="D31" s="220" t="s">
        <v>130</v>
      </c>
      <c r="E31" s="226">
        <v>2</v>
      </c>
      <c r="F31" s="230">
        <f>H31+J31</f>
        <v>0</v>
      </c>
      <c r="G31" s="231">
        <f>ROUND(E31*F31,2)</f>
        <v>0</v>
      </c>
      <c r="H31" s="231"/>
      <c r="I31" s="231">
        <f>ROUND(E31*H31,2)</f>
        <v>0</v>
      </c>
      <c r="J31" s="231"/>
      <c r="K31" s="231">
        <f>ROUND(E31*J31,2)</f>
        <v>0</v>
      </c>
      <c r="L31" s="231">
        <v>21</v>
      </c>
      <c r="M31" s="231">
        <f>G31*(1+L31/100)</f>
        <v>0</v>
      </c>
      <c r="N31" s="220">
        <v>0</v>
      </c>
      <c r="O31" s="220">
        <f>ROUND(E31*N31,5)</f>
        <v>0</v>
      </c>
      <c r="P31" s="220">
        <v>0</v>
      </c>
      <c r="Q31" s="220">
        <f>ROUND(E31*P31,5)</f>
        <v>0</v>
      </c>
      <c r="R31" s="220"/>
      <c r="S31" s="220"/>
      <c r="T31" s="221">
        <v>0</v>
      </c>
      <c r="U31" s="220">
        <f>ROUND(E31*T31,2)</f>
        <v>0</v>
      </c>
      <c r="V31" s="210"/>
      <c r="W31" s="210"/>
      <c r="X31" s="210"/>
      <c r="Y31" s="210"/>
      <c r="Z31" s="210"/>
      <c r="AA31" s="210"/>
      <c r="AB31" s="210"/>
      <c r="AC31" s="210"/>
      <c r="AD31" s="210"/>
      <c r="AE31" s="210" t="s">
        <v>101</v>
      </c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11"/>
      <c r="B32" s="218"/>
      <c r="C32" s="264" t="s">
        <v>55</v>
      </c>
      <c r="D32" s="222"/>
      <c r="E32" s="227">
        <v>2</v>
      </c>
      <c r="F32" s="231"/>
      <c r="G32" s="231"/>
      <c r="H32" s="231"/>
      <c r="I32" s="231"/>
      <c r="J32" s="231"/>
      <c r="K32" s="231"/>
      <c r="L32" s="231"/>
      <c r="M32" s="231"/>
      <c r="N32" s="220"/>
      <c r="O32" s="220"/>
      <c r="P32" s="220"/>
      <c r="Q32" s="220"/>
      <c r="R32" s="220"/>
      <c r="S32" s="220"/>
      <c r="T32" s="221"/>
      <c r="U32" s="220"/>
      <c r="V32" s="210"/>
      <c r="W32" s="210"/>
      <c r="X32" s="210"/>
      <c r="Y32" s="210"/>
      <c r="Z32" s="210"/>
      <c r="AA32" s="210"/>
      <c r="AB32" s="210"/>
      <c r="AC32" s="210"/>
      <c r="AD32" s="210"/>
      <c r="AE32" s="210" t="s">
        <v>103</v>
      </c>
      <c r="AF32" s="210">
        <v>0</v>
      </c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0.399999999999999" outlineLevel="1" x14ac:dyDescent="0.25">
      <c r="A33" s="211">
        <v>11</v>
      </c>
      <c r="B33" s="218" t="s">
        <v>134</v>
      </c>
      <c r="C33" s="263" t="s">
        <v>135</v>
      </c>
      <c r="D33" s="220" t="s">
        <v>130</v>
      </c>
      <c r="E33" s="226">
        <v>4</v>
      </c>
      <c r="F33" s="230">
        <f>H33+J33</f>
        <v>0</v>
      </c>
      <c r="G33" s="231">
        <f>ROUND(E33*F33,2)</f>
        <v>0</v>
      </c>
      <c r="H33" s="231"/>
      <c r="I33" s="231">
        <f>ROUND(E33*H33,2)</f>
        <v>0</v>
      </c>
      <c r="J33" s="231"/>
      <c r="K33" s="231">
        <f>ROUND(E33*J33,2)</f>
        <v>0</v>
      </c>
      <c r="L33" s="231">
        <v>21</v>
      </c>
      <c r="M33" s="231">
        <f>G33*(1+L33/100)</f>
        <v>0</v>
      </c>
      <c r="N33" s="220">
        <v>0</v>
      </c>
      <c r="O33" s="220">
        <f>ROUND(E33*N33,5)</f>
        <v>0</v>
      </c>
      <c r="P33" s="220">
        <v>0</v>
      </c>
      <c r="Q33" s="220">
        <f>ROUND(E33*P33,5)</f>
        <v>0</v>
      </c>
      <c r="R33" s="220"/>
      <c r="S33" s="220"/>
      <c r="T33" s="221">
        <v>0</v>
      </c>
      <c r="U33" s="220">
        <f>ROUND(E33*T33,2)</f>
        <v>0</v>
      </c>
      <c r="V33" s="210"/>
      <c r="W33" s="210"/>
      <c r="X33" s="210"/>
      <c r="Y33" s="210"/>
      <c r="Z33" s="210"/>
      <c r="AA33" s="210"/>
      <c r="AB33" s="210"/>
      <c r="AC33" s="210"/>
      <c r="AD33" s="210"/>
      <c r="AE33" s="210" t="s">
        <v>101</v>
      </c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11"/>
      <c r="B34" s="218"/>
      <c r="C34" s="264" t="s">
        <v>131</v>
      </c>
      <c r="D34" s="222"/>
      <c r="E34" s="227">
        <v>4</v>
      </c>
      <c r="F34" s="231"/>
      <c r="G34" s="231"/>
      <c r="H34" s="231"/>
      <c r="I34" s="231"/>
      <c r="J34" s="231"/>
      <c r="K34" s="231"/>
      <c r="L34" s="231"/>
      <c r="M34" s="231"/>
      <c r="N34" s="220"/>
      <c r="O34" s="220"/>
      <c r="P34" s="220"/>
      <c r="Q34" s="220"/>
      <c r="R34" s="220"/>
      <c r="S34" s="220"/>
      <c r="T34" s="221"/>
      <c r="U34" s="220"/>
      <c r="V34" s="210"/>
      <c r="W34" s="210"/>
      <c r="X34" s="210"/>
      <c r="Y34" s="210"/>
      <c r="Z34" s="210"/>
      <c r="AA34" s="210"/>
      <c r="AB34" s="210"/>
      <c r="AC34" s="210"/>
      <c r="AD34" s="210"/>
      <c r="AE34" s="210" t="s">
        <v>103</v>
      </c>
      <c r="AF34" s="210">
        <v>0</v>
      </c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0.399999999999999" outlineLevel="1" x14ac:dyDescent="0.25">
      <c r="A35" s="211">
        <v>12</v>
      </c>
      <c r="B35" s="218" t="s">
        <v>136</v>
      </c>
      <c r="C35" s="263" t="s">
        <v>137</v>
      </c>
      <c r="D35" s="220" t="s">
        <v>130</v>
      </c>
      <c r="E35" s="226">
        <v>2</v>
      </c>
      <c r="F35" s="230">
        <f>H35+J35</f>
        <v>0</v>
      </c>
      <c r="G35" s="231">
        <f>ROUND(E35*F35,2)</f>
        <v>0</v>
      </c>
      <c r="H35" s="231"/>
      <c r="I35" s="231">
        <f>ROUND(E35*H35,2)</f>
        <v>0</v>
      </c>
      <c r="J35" s="231"/>
      <c r="K35" s="231">
        <f>ROUND(E35*J35,2)</f>
        <v>0</v>
      </c>
      <c r="L35" s="231">
        <v>21</v>
      </c>
      <c r="M35" s="231">
        <f>G35*(1+L35/100)</f>
        <v>0</v>
      </c>
      <c r="N35" s="220">
        <v>0</v>
      </c>
      <c r="O35" s="220">
        <f>ROUND(E35*N35,5)</f>
        <v>0</v>
      </c>
      <c r="P35" s="220">
        <v>0</v>
      </c>
      <c r="Q35" s="220">
        <f>ROUND(E35*P35,5)</f>
        <v>0</v>
      </c>
      <c r="R35" s="220"/>
      <c r="S35" s="220"/>
      <c r="T35" s="221">
        <v>0</v>
      </c>
      <c r="U35" s="220">
        <f>ROUND(E35*T35,2)</f>
        <v>0</v>
      </c>
      <c r="V35" s="210"/>
      <c r="W35" s="210"/>
      <c r="X35" s="210"/>
      <c r="Y35" s="210"/>
      <c r="Z35" s="210"/>
      <c r="AA35" s="210"/>
      <c r="AB35" s="210"/>
      <c r="AC35" s="210"/>
      <c r="AD35" s="210"/>
      <c r="AE35" s="210" t="s">
        <v>101</v>
      </c>
      <c r="AF35" s="210"/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11"/>
      <c r="B36" s="218"/>
      <c r="C36" s="264" t="s">
        <v>55</v>
      </c>
      <c r="D36" s="222"/>
      <c r="E36" s="227">
        <v>2</v>
      </c>
      <c r="F36" s="231"/>
      <c r="G36" s="231"/>
      <c r="H36" s="231"/>
      <c r="I36" s="231"/>
      <c r="J36" s="231"/>
      <c r="K36" s="231"/>
      <c r="L36" s="231"/>
      <c r="M36" s="231"/>
      <c r="N36" s="220"/>
      <c r="O36" s="220"/>
      <c r="P36" s="220"/>
      <c r="Q36" s="220"/>
      <c r="R36" s="220"/>
      <c r="S36" s="220"/>
      <c r="T36" s="221"/>
      <c r="U36" s="220"/>
      <c r="V36" s="210"/>
      <c r="W36" s="210"/>
      <c r="X36" s="210"/>
      <c r="Y36" s="210"/>
      <c r="Z36" s="210"/>
      <c r="AA36" s="210"/>
      <c r="AB36" s="210"/>
      <c r="AC36" s="210"/>
      <c r="AD36" s="210"/>
      <c r="AE36" s="210" t="s">
        <v>103</v>
      </c>
      <c r="AF36" s="210">
        <v>0</v>
      </c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0.399999999999999" outlineLevel="1" x14ac:dyDescent="0.25">
      <c r="A37" s="211">
        <v>13</v>
      </c>
      <c r="B37" s="218" t="s">
        <v>138</v>
      </c>
      <c r="C37" s="263" t="s">
        <v>139</v>
      </c>
      <c r="D37" s="220" t="s">
        <v>140</v>
      </c>
      <c r="E37" s="226">
        <v>50</v>
      </c>
      <c r="F37" s="230">
        <f>H37+J37</f>
        <v>0</v>
      </c>
      <c r="G37" s="231">
        <f>ROUND(E37*F37,2)</f>
        <v>0</v>
      </c>
      <c r="H37" s="231"/>
      <c r="I37" s="231">
        <f>ROUND(E37*H37,2)</f>
        <v>0</v>
      </c>
      <c r="J37" s="231"/>
      <c r="K37" s="231">
        <f>ROUND(E37*J37,2)</f>
        <v>0</v>
      </c>
      <c r="L37" s="231">
        <v>21</v>
      </c>
      <c r="M37" s="231">
        <f>G37*(1+L37/100)</f>
        <v>0</v>
      </c>
      <c r="N37" s="220">
        <v>0</v>
      </c>
      <c r="O37" s="220">
        <f>ROUND(E37*N37,5)</f>
        <v>0</v>
      </c>
      <c r="P37" s="220">
        <v>0</v>
      </c>
      <c r="Q37" s="220">
        <f>ROUND(E37*P37,5)</f>
        <v>0</v>
      </c>
      <c r="R37" s="220"/>
      <c r="S37" s="220"/>
      <c r="T37" s="221">
        <v>0</v>
      </c>
      <c r="U37" s="220">
        <f>ROUND(E37*T37,2)</f>
        <v>0</v>
      </c>
      <c r="V37" s="210"/>
      <c r="W37" s="210"/>
      <c r="X37" s="210"/>
      <c r="Y37" s="210"/>
      <c r="Z37" s="210"/>
      <c r="AA37" s="210"/>
      <c r="AB37" s="210"/>
      <c r="AC37" s="210"/>
      <c r="AD37" s="210"/>
      <c r="AE37" s="210" t="s">
        <v>101</v>
      </c>
      <c r="AF37" s="210"/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11"/>
      <c r="B38" s="218"/>
      <c r="C38" s="264" t="s">
        <v>141</v>
      </c>
      <c r="D38" s="222"/>
      <c r="E38" s="227">
        <v>50</v>
      </c>
      <c r="F38" s="231"/>
      <c r="G38" s="231"/>
      <c r="H38" s="231"/>
      <c r="I38" s="231"/>
      <c r="J38" s="231"/>
      <c r="K38" s="231"/>
      <c r="L38" s="231"/>
      <c r="M38" s="231"/>
      <c r="N38" s="220"/>
      <c r="O38" s="220"/>
      <c r="P38" s="220"/>
      <c r="Q38" s="220"/>
      <c r="R38" s="220"/>
      <c r="S38" s="220"/>
      <c r="T38" s="221"/>
      <c r="U38" s="220"/>
      <c r="V38" s="210"/>
      <c r="W38" s="210"/>
      <c r="X38" s="210"/>
      <c r="Y38" s="210"/>
      <c r="Z38" s="210"/>
      <c r="AA38" s="210"/>
      <c r="AB38" s="210"/>
      <c r="AC38" s="210"/>
      <c r="AD38" s="210"/>
      <c r="AE38" s="210" t="s">
        <v>103</v>
      </c>
      <c r="AF38" s="210">
        <v>0</v>
      </c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11">
        <v>14</v>
      </c>
      <c r="B39" s="218" t="s">
        <v>142</v>
      </c>
      <c r="C39" s="263" t="s">
        <v>143</v>
      </c>
      <c r="D39" s="220" t="s">
        <v>100</v>
      </c>
      <c r="E39" s="226">
        <v>3.2</v>
      </c>
      <c r="F39" s="230">
        <f>H39+J39</f>
        <v>0</v>
      </c>
      <c r="G39" s="231">
        <f>ROUND(E39*F39,2)</f>
        <v>0</v>
      </c>
      <c r="H39" s="231"/>
      <c r="I39" s="231">
        <f>ROUND(E39*H39,2)</f>
        <v>0</v>
      </c>
      <c r="J39" s="231"/>
      <c r="K39" s="231">
        <f>ROUND(E39*J39,2)</f>
        <v>0</v>
      </c>
      <c r="L39" s="231">
        <v>21</v>
      </c>
      <c r="M39" s="231">
        <f>G39*(1+L39/100)</f>
        <v>0</v>
      </c>
      <c r="N39" s="220">
        <v>0</v>
      </c>
      <c r="O39" s="220">
        <f>ROUND(E39*N39,5)</f>
        <v>0</v>
      </c>
      <c r="P39" s="220">
        <v>2.2000000000000002</v>
      </c>
      <c r="Q39" s="220">
        <f>ROUND(E39*P39,5)</f>
        <v>7.04</v>
      </c>
      <c r="R39" s="220"/>
      <c r="S39" s="220"/>
      <c r="T39" s="221">
        <v>6.4359999999999999</v>
      </c>
      <c r="U39" s="220">
        <f>ROUND(E39*T39,2)</f>
        <v>20.6</v>
      </c>
      <c r="V39" s="210"/>
      <c r="W39" s="210"/>
      <c r="X39" s="210"/>
      <c r="Y39" s="210"/>
      <c r="Z39" s="210"/>
      <c r="AA39" s="210"/>
      <c r="AB39" s="210"/>
      <c r="AC39" s="210"/>
      <c r="AD39" s="210"/>
      <c r="AE39" s="210" t="s">
        <v>101</v>
      </c>
      <c r="AF39" s="210"/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11"/>
      <c r="B40" s="218"/>
      <c r="C40" s="264" t="s">
        <v>144</v>
      </c>
      <c r="D40" s="222"/>
      <c r="E40" s="227">
        <v>3.2</v>
      </c>
      <c r="F40" s="231"/>
      <c r="G40" s="231"/>
      <c r="H40" s="231"/>
      <c r="I40" s="231"/>
      <c r="J40" s="231"/>
      <c r="K40" s="231"/>
      <c r="L40" s="231"/>
      <c r="M40" s="231"/>
      <c r="N40" s="220"/>
      <c r="O40" s="220"/>
      <c r="P40" s="220"/>
      <c r="Q40" s="220"/>
      <c r="R40" s="220"/>
      <c r="S40" s="220"/>
      <c r="T40" s="221"/>
      <c r="U40" s="220"/>
      <c r="V40" s="210"/>
      <c r="W40" s="210"/>
      <c r="X40" s="210"/>
      <c r="Y40" s="210"/>
      <c r="Z40" s="210"/>
      <c r="AA40" s="210"/>
      <c r="AB40" s="210"/>
      <c r="AC40" s="210"/>
      <c r="AD40" s="210"/>
      <c r="AE40" s="210" t="s">
        <v>103</v>
      </c>
      <c r="AF40" s="210">
        <v>0</v>
      </c>
      <c r="AG40" s="210"/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11">
        <v>15</v>
      </c>
      <c r="B41" s="218" t="s">
        <v>145</v>
      </c>
      <c r="C41" s="263" t="s">
        <v>146</v>
      </c>
      <c r="D41" s="220" t="s">
        <v>140</v>
      </c>
      <c r="E41" s="226">
        <v>44</v>
      </c>
      <c r="F41" s="230">
        <f>H41+J41</f>
        <v>0</v>
      </c>
      <c r="G41" s="231">
        <f>ROUND(E41*F41,2)</f>
        <v>0</v>
      </c>
      <c r="H41" s="231"/>
      <c r="I41" s="231">
        <f>ROUND(E41*H41,2)</f>
        <v>0</v>
      </c>
      <c r="J41" s="231"/>
      <c r="K41" s="231">
        <f>ROUND(E41*J41,2)</f>
        <v>0</v>
      </c>
      <c r="L41" s="231">
        <v>21</v>
      </c>
      <c r="M41" s="231">
        <f>G41*(1+L41/100)</f>
        <v>0</v>
      </c>
      <c r="N41" s="220">
        <v>0</v>
      </c>
      <c r="O41" s="220">
        <f>ROUND(E41*N41,5)</f>
        <v>0</v>
      </c>
      <c r="P41" s="220">
        <v>0.125</v>
      </c>
      <c r="Q41" s="220">
        <f>ROUND(E41*P41,5)</f>
        <v>5.5</v>
      </c>
      <c r="R41" s="220"/>
      <c r="S41" s="220"/>
      <c r="T41" s="221">
        <v>0.08</v>
      </c>
      <c r="U41" s="220">
        <f>ROUND(E41*T41,2)</f>
        <v>3.52</v>
      </c>
      <c r="V41" s="210"/>
      <c r="W41" s="210"/>
      <c r="X41" s="210"/>
      <c r="Y41" s="210"/>
      <c r="Z41" s="210"/>
      <c r="AA41" s="210"/>
      <c r="AB41" s="210"/>
      <c r="AC41" s="210"/>
      <c r="AD41" s="210"/>
      <c r="AE41" s="210" t="s">
        <v>101</v>
      </c>
      <c r="AF41" s="210"/>
      <c r="AG41" s="210"/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11"/>
      <c r="B42" s="218"/>
      <c r="C42" s="264" t="s">
        <v>147</v>
      </c>
      <c r="D42" s="222"/>
      <c r="E42" s="227">
        <v>44</v>
      </c>
      <c r="F42" s="231"/>
      <c r="G42" s="231"/>
      <c r="H42" s="231"/>
      <c r="I42" s="231"/>
      <c r="J42" s="231"/>
      <c r="K42" s="231"/>
      <c r="L42" s="231"/>
      <c r="M42" s="231"/>
      <c r="N42" s="220"/>
      <c r="O42" s="220"/>
      <c r="P42" s="220"/>
      <c r="Q42" s="220"/>
      <c r="R42" s="220"/>
      <c r="S42" s="220"/>
      <c r="T42" s="221"/>
      <c r="U42" s="220"/>
      <c r="V42" s="210"/>
      <c r="W42" s="210"/>
      <c r="X42" s="210"/>
      <c r="Y42" s="210"/>
      <c r="Z42" s="210"/>
      <c r="AA42" s="210"/>
      <c r="AB42" s="210"/>
      <c r="AC42" s="210"/>
      <c r="AD42" s="210"/>
      <c r="AE42" s="210" t="s">
        <v>103</v>
      </c>
      <c r="AF42" s="210">
        <v>0</v>
      </c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11">
        <v>16</v>
      </c>
      <c r="B43" s="218" t="s">
        <v>148</v>
      </c>
      <c r="C43" s="263" t="s">
        <v>149</v>
      </c>
      <c r="D43" s="220" t="s">
        <v>121</v>
      </c>
      <c r="E43" s="226">
        <v>12.54</v>
      </c>
      <c r="F43" s="230">
        <f>H43+J43</f>
        <v>0</v>
      </c>
      <c r="G43" s="231">
        <f>ROUND(E43*F43,2)</f>
        <v>0</v>
      </c>
      <c r="H43" s="231"/>
      <c r="I43" s="231">
        <f>ROUND(E43*H43,2)</f>
        <v>0</v>
      </c>
      <c r="J43" s="231"/>
      <c r="K43" s="231">
        <f>ROUND(E43*J43,2)</f>
        <v>0</v>
      </c>
      <c r="L43" s="231">
        <v>21</v>
      </c>
      <c r="M43" s="231">
        <f>G43*(1+L43/100)</f>
        <v>0</v>
      </c>
      <c r="N43" s="220">
        <v>0</v>
      </c>
      <c r="O43" s="220">
        <f>ROUND(E43*N43,5)</f>
        <v>0</v>
      </c>
      <c r="P43" s="220">
        <v>0</v>
      </c>
      <c r="Q43" s="220">
        <f>ROUND(E43*P43,5)</f>
        <v>0</v>
      </c>
      <c r="R43" s="220"/>
      <c r="S43" s="220"/>
      <c r="T43" s="221">
        <v>0.49</v>
      </c>
      <c r="U43" s="220">
        <f>ROUND(E43*T43,2)</f>
        <v>6.14</v>
      </c>
      <c r="V43" s="210"/>
      <c r="W43" s="210"/>
      <c r="X43" s="210"/>
      <c r="Y43" s="210"/>
      <c r="Z43" s="210"/>
      <c r="AA43" s="210"/>
      <c r="AB43" s="210"/>
      <c r="AC43" s="210"/>
      <c r="AD43" s="210"/>
      <c r="AE43" s="210" t="s">
        <v>101</v>
      </c>
      <c r="AF43" s="210"/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11"/>
      <c r="B44" s="218"/>
      <c r="C44" s="264" t="s">
        <v>150</v>
      </c>
      <c r="D44" s="222"/>
      <c r="E44" s="227">
        <v>12.54</v>
      </c>
      <c r="F44" s="231"/>
      <c r="G44" s="231"/>
      <c r="H44" s="231"/>
      <c r="I44" s="231"/>
      <c r="J44" s="231"/>
      <c r="K44" s="231"/>
      <c r="L44" s="231"/>
      <c r="M44" s="231"/>
      <c r="N44" s="220"/>
      <c r="O44" s="220"/>
      <c r="P44" s="220"/>
      <c r="Q44" s="220"/>
      <c r="R44" s="220"/>
      <c r="S44" s="220"/>
      <c r="T44" s="221"/>
      <c r="U44" s="220"/>
      <c r="V44" s="210"/>
      <c r="W44" s="210"/>
      <c r="X44" s="210"/>
      <c r="Y44" s="210"/>
      <c r="Z44" s="210"/>
      <c r="AA44" s="210"/>
      <c r="AB44" s="210"/>
      <c r="AC44" s="210"/>
      <c r="AD44" s="210"/>
      <c r="AE44" s="210" t="s">
        <v>103</v>
      </c>
      <c r="AF44" s="210">
        <v>0</v>
      </c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11">
        <v>17</v>
      </c>
      <c r="B45" s="218" t="s">
        <v>151</v>
      </c>
      <c r="C45" s="263" t="s">
        <v>152</v>
      </c>
      <c r="D45" s="220" t="s">
        <v>121</v>
      </c>
      <c r="E45" s="226">
        <v>175.56</v>
      </c>
      <c r="F45" s="230">
        <f>H45+J45</f>
        <v>0</v>
      </c>
      <c r="G45" s="231">
        <f>ROUND(E45*F45,2)</f>
        <v>0</v>
      </c>
      <c r="H45" s="231"/>
      <c r="I45" s="231">
        <f>ROUND(E45*H45,2)</f>
        <v>0</v>
      </c>
      <c r="J45" s="231"/>
      <c r="K45" s="231">
        <f>ROUND(E45*J45,2)</f>
        <v>0</v>
      </c>
      <c r="L45" s="231">
        <v>21</v>
      </c>
      <c r="M45" s="231">
        <f>G45*(1+L45/100)</f>
        <v>0</v>
      </c>
      <c r="N45" s="220">
        <v>0</v>
      </c>
      <c r="O45" s="220">
        <f>ROUND(E45*N45,5)</f>
        <v>0</v>
      </c>
      <c r="P45" s="220">
        <v>0</v>
      </c>
      <c r="Q45" s="220">
        <f>ROUND(E45*P45,5)</f>
        <v>0</v>
      </c>
      <c r="R45" s="220"/>
      <c r="S45" s="220"/>
      <c r="T45" s="221">
        <v>0</v>
      </c>
      <c r="U45" s="220">
        <f>ROUND(E45*T45,2)</f>
        <v>0</v>
      </c>
      <c r="V45" s="210"/>
      <c r="W45" s="210"/>
      <c r="X45" s="210"/>
      <c r="Y45" s="210"/>
      <c r="Z45" s="210"/>
      <c r="AA45" s="210"/>
      <c r="AB45" s="210"/>
      <c r="AC45" s="210"/>
      <c r="AD45" s="210"/>
      <c r="AE45" s="210" t="s">
        <v>101</v>
      </c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11"/>
      <c r="B46" s="218"/>
      <c r="C46" s="264" t="s">
        <v>153</v>
      </c>
      <c r="D46" s="222"/>
      <c r="E46" s="227">
        <v>175.56</v>
      </c>
      <c r="F46" s="231"/>
      <c r="G46" s="231"/>
      <c r="H46" s="231"/>
      <c r="I46" s="231"/>
      <c r="J46" s="231"/>
      <c r="K46" s="231"/>
      <c r="L46" s="231"/>
      <c r="M46" s="231"/>
      <c r="N46" s="220"/>
      <c r="O46" s="220"/>
      <c r="P46" s="220"/>
      <c r="Q46" s="220"/>
      <c r="R46" s="220"/>
      <c r="S46" s="220"/>
      <c r="T46" s="221"/>
      <c r="U46" s="220"/>
      <c r="V46" s="210"/>
      <c r="W46" s="210"/>
      <c r="X46" s="210"/>
      <c r="Y46" s="210"/>
      <c r="Z46" s="210"/>
      <c r="AA46" s="210"/>
      <c r="AB46" s="210"/>
      <c r="AC46" s="210"/>
      <c r="AD46" s="210"/>
      <c r="AE46" s="210" t="s">
        <v>103</v>
      </c>
      <c r="AF46" s="210">
        <v>0</v>
      </c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11">
        <v>18</v>
      </c>
      <c r="B47" s="218" t="s">
        <v>154</v>
      </c>
      <c r="C47" s="263" t="s">
        <v>155</v>
      </c>
      <c r="D47" s="220" t="s">
        <v>121</v>
      </c>
      <c r="E47" s="226">
        <v>12.54</v>
      </c>
      <c r="F47" s="230">
        <f>H47+J47</f>
        <v>0</v>
      </c>
      <c r="G47" s="231">
        <f>ROUND(E47*F47,2)</f>
        <v>0</v>
      </c>
      <c r="H47" s="231"/>
      <c r="I47" s="231">
        <f>ROUND(E47*H47,2)</f>
        <v>0</v>
      </c>
      <c r="J47" s="231"/>
      <c r="K47" s="231">
        <f>ROUND(E47*J47,2)</f>
        <v>0</v>
      </c>
      <c r="L47" s="231">
        <v>21</v>
      </c>
      <c r="M47" s="231">
        <f>G47*(1+L47/100)</f>
        <v>0</v>
      </c>
      <c r="N47" s="220">
        <v>0</v>
      </c>
      <c r="O47" s="220">
        <f>ROUND(E47*N47,5)</f>
        <v>0</v>
      </c>
      <c r="P47" s="220">
        <v>0</v>
      </c>
      <c r="Q47" s="220">
        <f>ROUND(E47*P47,5)</f>
        <v>0</v>
      </c>
      <c r="R47" s="220"/>
      <c r="S47" s="220"/>
      <c r="T47" s="221">
        <v>0</v>
      </c>
      <c r="U47" s="220">
        <f>ROUND(E47*T47,2)</f>
        <v>0</v>
      </c>
      <c r="V47" s="210"/>
      <c r="W47" s="210"/>
      <c r="X47" s="210"/>
      <c r="Y47" s="210"/>
      <c r="Z47" s="210"/>
      <c r="AA47" s="210"/>
      <c r="AB47" s="210"/>
      <c r="AC47" s="210"/>
      <c r="AD47" s="210"/>
      <c r="AE47" s="210" t="s">
        <v>101</v>
      </c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11"/>
      <c r="B48" s="218"/>
      <c r="C48" s="264" t="s">
        <v>156</v>
      </c>
      <c r="D48" s="222"/>
      <c r="E48" s="227">
        <v>7.04</v>
      </c>
      <c r="F48" s="231"/>
      <c r="G48" s="231"/>
      <c r="H48" s="231"/>
      <c r="I48" s="231"/>
      <c r="J48" s="231"/>
      <c r="K48" s="231"/>
      <c r="L48" s="231"/>
      <c r="M48" s="231"/>
      <c r="N48" s="220"/>
      <c r="O48" s="220"/>
      <c r="P48" s="220"/>
      <c r="Q48" s="220"/>
      <c r="R48" s="220"/>
      <c r="S48" s="220"/>
      <c r="T48" s="221"/>
      <c r="U48" s="220"/>
      <c r="V48" s="210"/>
      <c r="W48" s="210"/>
      <c r="X48" s="210"/>
      <c r="Y48" s="210"/>
      <c r="Z48" s="210"/>
      <c r="AA48" s="210"/>
      <c r="AB48" s="210"/>
      <c r="AC48" s="210"/>
      <c r="AD48" s="210"/>
      <c r="AE48" s="210" t="s">
        <v>103</v>
      </c>
      <c r="AF48" s="210">
        <v>0</v>
      </c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11"/>
      <c r="B49" s="218"/>
      <c r="C49" s="264" t="s">
        <v>157</v>
      </c>
      <c r="D49" s="222"/>
      <c r="E49" s="227">
        <v>5.5</v>
      </c>
      <c r="F49" s="231"/>
      <c r="G49" s="231"/>
      <c r="H49" s="231"/>
      <c r="I49" s="231"/>
      <c r="J49" s="231"/>
      <c r="K49" s="231"/>
      <c r="L49" s="231"/>
      <c r="M49" s="231"/>
      <c r="N49" s="220"/>
      <c r="O49" s="220"/>
      <c r="P49" s="220"/>
      <c r="Q49" s="220"/>
      <c r="R49" s="220"/>
      <c r="S49" s="220"/>
      <c r="T49" s="221"/>
      <c r="U49" s="220"/>
      <c r="V49" s="210"/>
      <c r="W49" s="210"/>
      <c r="X49" s="210"/>
      <c r="Y49" s="210"/>
      <c r="Z49" s="210"/>
      <c r="AA49" s="210"/>
      <c r="AB49" s="210"/>
      <c r="AC49" s="210"/>
      <c r="AD49" s="210"/>
      <c r="AE49" s="210" t="s">
        <v>103</v>
      </c>
      <c r="AF49" s="210">
        <v>0</v>
      </c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11">
        <v>19</v>
      </c>
      <c r="B50" s="218" t="s">
        <v>158</v>
      </c>
      <c r="C50" s="263" t="s">
        <v>159</v>
      </c>
      <c r="D50" s="220" t="s">
        <v>140</v>
      </c>
      <c r="E50" s="226">
        <v>847</v>
      </c>
      <c r="F50" s="230">
        <f>H50+J50</f>
        <v>0</v>
      </c>
      <c r="G50" s="231">
        <f>ROUND(E50*F50,2)</f>
        <v>0</v>
      </c>
      <c r="H50" s="231"/>
      <c r="I50" s="231">
        <f>ROUND(E50*H50,2)</f>
        <v>0</v>
      </c>
      <c r="J50" s="231"/>
      <c r="K50" s="231">
        <f>ROUND(E50*J50,2)</f>
        <v>0</v>
      </c>
      <c r="L50" s="231">
        <v>21</v>
      </c>
      <c r="M50" s="231">
        <f>G50*(1+L50/100)</f>
        <v>0</v>
      </c>
      <c r="N50" s="220">
        <v>0</v>
      </c>
      <c r="O50" s="220">
        <f>ROUND(E50*N50,5)</f>
        <v>0</v>
      </c>
      <c r="P50" s="220">
        <v>0</v>
      </c>
      <c r="Q50" s="220">
        <f>ROUND(E50*P50,5)</f>
        <v>0</v>
      </c>
      <c r="R50" s="220"/>
      <c r="S50" s="220"/>
      <c r="T50" s="221">
        <v>3.2000000000000001E-2</v>
      </c>
      <c r="U50" s="220">
        <f>ROUND(E50*T50,2)</f>
        <v>27.1</v>
      </c>
      <c r="V50" s="210"/>
      <c r="W50" s="210"/>
      <c r="X50" s="210"/>
      <c r="Y50" s="210"/>
      <c r="Z50" s="210"/>
      <c r="AA50" s="210"/>
      <c r="AB50" s="210"/>
      <c r="AC50" s="210"/>
      <c r="AD50" s="210"/>
      <c r="AE50" s="210" t="s">
        <v>101</v>
      </c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11"/>
      <c r="B51" s="218"/>
      <c r="C51" s="264" t="s">
        <v>160</v>
      </c>
      <c r="D51" s="222"/>
      <c r="E51" s="227">
        <v>601</v>
      </c>
      <c r="F51" s="231"/>
      <c r="G51" s="231"/>
      <c r="H51" s="231"/>
      <c r="I51" s="231"/>
      <c r="J51" s="231"/>
      <c r="K51" s="231"/>
      <c r="L51" s="231"/>
      <c r="M51" s="231"/>
      <c r="N51" s="220"/>
      <c r="O51" s="220"/>
      <c r="P51" s="220"/>
      <c r="Q51" s="220"/>
      <c r="R51" s="220"/>
      <c r="S51" s="220"/>
      <c r="T51" s="221"/>
      <c r="U51" s="220"/>
      <c r="V51" s="210"/>
      <c r="W51" s="210"/>
      <c r="X51" s="210"/>
      <c r="Y51" s="210"/>
      <c r="Z51" s="210"/>
      <c r="AA51" s="210"/>
      <c r="AB51" s="210"/>
      <c r="AC51" s="210"/>
      <c r="AD51" s="210"/>
      <c r="AE51" s="210" t="s">
        <v>103</v>
      </c>
      <c r="AF51" s="210">
        <v>0</v>
      </c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11"/>
      <c r="B52" s="218"/>
      <c r="C52" s="264" t="s">
        <v>161</v>
      </c>
      <c r="D52" s="222"/>
      <c r="E52" s="227">
        <v>246</v>
      </c>
      <c r="F52" s="231"/>
      <c r="G52" s="231"/>
      <c r="H52" s="231"/>
      <c r="I52" s="231"/>
      <c r="J52" s="231"/>
      <c r="K52" s="231"/>
      <c r="L52" s="231"/>
      <c r="M52" s="231"/>
      <c r="N52" s="220"/>
      <c r="O52" s="220"/>
      <c r="P52" s="220"/>
      <c r="Q52" s="220"/>
      <c r="R52" s="220"/>
      <c r="S52" s="220"/>
      <c r="T52" s="221"/>
      <c r="U52" s="220"/>
      <c r="V52" s="210"/>
      <c r="W52" s="210"/>
      <c r="X52" s="210"/>
      <c r="Y52" s="210"/>
      <c r="Z52" s="210"/>
      <c r="AA52" s="210"/>
      <c r="AB52" s="210"/>
      <c r="AC52" s="210"/>
      <c r="AD52" s="210"/>
      <c r="AE52" s="210" t="s">
        <v>103</v>
      </c>
      <c r="AF52" s="210">
        <v>0</v>
      </c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0.399999999999999" outlineLevel="1" x14ac:dyDescent="0.25">
      <c r="A53" s="211">
        <v>20</v>
      </c>
      <c r="B53" s="218" t="s">
        <v>162</v>
      </c>
      <c r="C53" s="263" t="s">
        <v>163</v>
      </c>
      <c r="D53" s="220" t="s">
        <v>100</v>
      </c>
      <c r="E53" s="226">
        <v>2.24756</v>
      </c>
      <c r="F53" s="230">
        <f>H53+J53</f>
        <v>0</v>
      </c>
      <c r="G53" s="231">
        <f>ROUND(E53*F53,2)</f>
        <v>0</v>
      </c>
      <c r="H53" s="231"/>
      <c r="I53" s="231">
        <f>ROUND(E53*H53,2)</f>
        <v>0</v>
      </c>
      <c r="J53" s="231"/>
      <c r="K53" s="231">
        <f>ROUND(E53*J53,2)</f>
        <v>0</v>
      </c>
      <c r="L53" s="231">
        <v>21</v>
      </c>
      <c r="M53" s="231">
        <f>G53*(1+L53/100)</f>
        <v>0</v>
      </c>
      <c r="N53" s="220">
        <v>0</v>
      </c>
      <c r="O53" s="220">
        <f>ROUND(E53*N53,5)</f>
        <v>0</v>
      </c>
      <c r="P53" s="220">
        <v>0</v>
      </c>
      <c r="Q53" s="220">
        <f>ROUND(E53*P53,5)</f>
        <v>0</v>
      </c>
      <c r="R53" s="220"/>
      <c r="S53" s="220"/>
      <c r="T53" s="221">
        <v>0</v>
      </c>
      <c r="U53" s="220">
        <f>ROUND(E53*T53,2)</f>
        <v>0</v>
      </c>
      <c r="V53" s="210"/>
      <c r="W53" s="210"/>
      <c r="X53" s="210"/>
      <c r="Y53" s="210"/>
      <c r="Z53" s="210"/>
      <c r="AA53" s="210"/>
      <c r="AB53" s="210"/>
      <c r="AC53" s="210"/>
      <c r="AD53" s="210"/>
      <c r="AE53" s="210" t="s">
        <v>101</v>
      </c>
      <c r="AF53" s="210"/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11"/>
      <c r="B54" s="218"/>
      <c r="C54" s="264" t="s">
        <v>164</v>
      </c>
      <c r="D54" s="222"/>
      <c r="E54" s="227">
        <v>1.5587599999999999</v>
      </c>
      <c r="F54" s="231"/>
      <c r="G54" s="231"/>
      <c r="H54" s="231"/>
      <c r="I54" s="231"/>
      <c r="J54" s="231"/>
      <c r="K54" s="231"/>
      <c r="L54" s="231"/>
      <c r="M54" s="231"/>
      <c r="N54" s="220"/>
      <c r="O54" s="220"/>
      <c r="P54" s="220"/>
      <c r="Q54" s="220"/>
      <c r="R54" s="220"/>
      <c r="S54" s="220"/>
      <c r="T54" s="221"/>
      <c r="U54" s="220"/>
      <c r="V54" s="210"/>
      <c r="W54" s="210"/>
      <c r="X54" s="210"/>
      <c r="Y54" s="210"/>
      <c r="Z54" s="210"/>
      <c r="AA54" s="210"/>
      <c r="AB54" s="210"/>
      <c r="AC54" s="210"/>
      <c r="AD54" s="210"/>
      <c r="AE54" s="210" t="s">
        <v>103</v>
      </c>
      <c r="AF54" s="210">
        <v>0</v>
      </c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11"/>
      <c r="B55" s="218"/>
      <c r="C55" s="264" t="s">
        <v>165</v>
      </c>
      <c r="D55" s="222"/>
      <c r="E55" s="227">
        <v>0.68879999999999997</v>
      </c>
      <c r="F55" s="231"/>
      <c r="G55" s="231"/>
      <c r="H55" s="231"/>
      <c r="I55" s="231"/>
      <c r="J55" s="231"/>
      <c r="K55" s="231"/>
      <c r="L55" s="231"/>
      <c r="M55" s="231"/>
      <c r="N55" s="220"/>
      <c r="O55" s="220"/>
      <c r="P55" s="220"/>
      <c r="Q55" s="220"/>
      <c r="R55" s="220"/>
      <c r="S55" s="220"/>
      <c r="T55" s="221"/>
      <c r="U55" s="220"/>
      <c r="V55" s="210"/>
      <c r="W55" s="210"/>
      <c r="X55" s="210"/>
      <c r="Y55" s="210"/>
      <c r="Z55" s="210"/>
      <c r="AA55" s="210"/>
      <c r="AB55" s="210"/>
      <c r="AC55" s="210"/>
      <c r="AD55" s="210"/>
      <c r="AE55" s="210" t="s">
        <v>103</v>
      </c>
      <c r="AF55" s="210">
        <v>0</v>
      </c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0.399999999999999" outlineLevel="1" x14ac:dyDescent="0.25">
      <c r="A56" s="211">
        <v>21</v>
      </c>
      <c r="B56" s="218" t="s">
        <v>166</v>
      </c>
      <c r="C56" s="263" t="s">
        <v>167</v>
      </c>
      <c r="D56" s="220" t="s">
        <v>100</v>
      </c>
      <c r="E56" s="226">
        <v>20.69</v>
      </c>
      <c r="F56" s="230">
        <f>H56+J56</f>
        <v>0</v>
      </c>
      <c r="G56" s="231">
        <f>ROUND(E56*F56,2)</f>
        <v>0</v>
      </c>
      <c r="H56" s="231"/>
      <c r="I56" s="231">
        <f>ROUND(E56*H56,2)</f>
        <v>0</v>
      </c>
      <c r="J56" s="231"/>
      <c r="K56" s="231">
        <f>ROUND(E56*J56,2)</f>
        <v>0</v>
      </c>
      <c r="L56" s="231">
        <v>21</v>
      </c>
      <c r="M56" s="231">
        <f>G56*(1+L56/100)</f>
        <v>0</v>
      </c>
      <c r="N56" s="220">
        <v>0</v>
      </c>
      <c r="O56" s="220">
        <f>ROUND(E56*N56,5)</f>
        <v>0</v>
      </c>
      <c r="P56" s="220">
        <v>0</v>
      </c>
      <c r="Q56" s="220">
        <f>ROUND(E56*P56,5)</f>
        <v>0</v>
      </c>
      <c r="R56" s="220"/>
      <c r="S56" s="220"/>
      <c r="T56" s="221">
        <v>0</v>
      </c>
      <c r="U56" s="220">
        <f>ROUND(E56*T56,2)</f>
        <v>0</v>
      </c>
      <c r="V56" s="210"/>
      <c r="W56" s="210"/>
      <c r="X56" s="210"/>
      <c r="Y56" s="210"/>
      <c r="Z56" s="210"/>
      <c r="AA56" s="210"/>
      <c r="AB56" s="210"/>
      <c r="AC56" s="210"/>
      <c r="AD56" s="210"/>
      <c r="AE56" s="210" t="s">
        <v>101</v>
      </c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11"/>
      <c r="B57" s="218"/>
      <c r="C57" s="264" t="s">
        <v>168</v>
      </c>
      <c r="D57" s="222"/>
      <c r="E57" s="227">
        <v>14.214</v>
      </c>
      <c r="F57" s="231"/>
      <c r="G57" s="231"/>
      <c r="H57" s="231"/>
      <c r="I57" s="231"/>
      <c r="J57" s="231"/>
      <c r="K57" s="231"/>
      <c r="L57" s="231"/>
      <c r="M57" s="231"/>
      <c r="N57" s="220"/>
      <c r="O57" s="220"/>
      <c r="P57" s="220"/>
      <c r="Q57" s="220"/>
      <c r="R57" s="220"/>
      <c r="S57" s="220"/>
      <c r="T57" s="221"/>
      <c r="U57" s="220"/>
      <c r="V57" s="210"/>
      <c r="W57" s="210"/>
      <c r="X57" s="210"/>
      <c r="Y57" s="210"/>
      <c r="Z57" s="210"/>
      <c r="AA57" s="210"/>
      <c r="AB57" s="210"/>
      <c r="AC57" s="210"/>
      <c r="AD57" s="210"/>
      <c r="AE57" s="210" t="s">
        <v>103</v>
      </c>
      <c r="AF57" s="210">
        <v>0</v>
      </c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11"/>
      <c r="B58" s="218"/>
      <c r="C58" s="264" t="s">
        <v>169</v>
      </c>
      <c r="D58" s="222"/>
      <c r="E58" s="227">
        <v>6.476</v>
      </c>
      <c r="F58" s="231"/>
      <c r="G58" s="231"/>
      <c r="H58" s="231"/>
      <c r="I58" s="231"/>
      <c r="J58" s="231"/>
      <c r="K58" s="231"/>
      <c r="L58" s="231"/>
      <c r="M58" s="231"/>
      <c r="N58" s="220"/>
      <c r="O58" s="220"/>
      <c r="P58" s="220"/>
      <c r="Q58" s="220"/>
      <c r="R58" s="220"/>
      <c r="S58" s="220"/>
      <c r="T58" s="221"/>
      <c r="U58" s="220"/>
      <c r="V58" s="210"/>
      <c r="W58" s="210"/>
      <c r="X58" s="210"/>
      <c r="Y58" s="210"/>
      <c r="Z58" s="210"/>
      <c r="AA58" s="210"/>
      <c r="AB58" s="210"/>
      <c r="AC58" s="210"/>
      <c r="AD58" s="210"/>
      <c r="AE58" s="210" t="s">
        <v>103</v>
      </c>
      <c r="AF58" s="210">
        <v>0</v>
      </c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x14ac:dyDescent="0.25">
      <c r="A59" s="212" t="s">
        <v>96</v>
      </c>
      <c r="B59" s="219" t="s">
        <v>53</v>
      </c>
      <c r="C59" s="265" t="s">
        <v>54</v>
      </c>
      <c r="D59" s="223"/>
      <c r="E59" s="228"/>
      <c r="F59" s="232"/>
      <c r="G59" s="232">
        <f>SUMIF(AE60:AE77,"&lt;&gt;NOR",G60:G77)</f>
        <v>0</v>
      </c>
      <c r="H59" s="232"/>
      <c r="I59" s="232">
        <f>SUM(I60:I77)</f>
        <v>0</v>
      </c>
      <c r="J59" s="232"/>
      <c r="K59" s="232">
        <f>SUM(K60:K77)</f>
        <v>0</v>
      </c>
      <c r="L59" s="232"/>
      <c r="M59" s="232">
        <f>SUM(M60:M77)</f>
        <v>0</v>
      </c>
      <c r="N59" s="223"/>
      <c r="O59" s="223">
        <f>SUM(O60:O77)</f>
        <v>0.84036</v>
      </c>
      <c r="P59" s="223"/>
      <c r="Q59" s="223">
        <f>SUM(Q60:Q77)</f>
        <v>0</v>
      </c>
      <c r="R59" s="223"/>
      <c r="S59" s="223"/>
      <c r="T59" s="224"/>
      <c r="U59" s="223">
        <f>SUM(U60:U77)</f>
        <v>4.2299999999999995</v>
      </c>
      <c r="AE59" t="s">
        <v>97</v>
      </c>
    </row>
    <row r="60" spans="1:60" outlineLevel="1" x14ac:dyDescent="0.25">
      <c r="A60" s="211">
        <v>22</v>
      </c>
      <c r="B60" s="218" t="s">
        <v>170</v>
      </c>
      <c r="C60" s="263" t="s">
        <v>171</v>
      </c>
      <c r="D60" s="220" t="s">
        <v>100</v>
      </c>
      <c r="E60" s="226">
        <v>1.2</v>
      </c>
      <c r="F60" s="230">
        <f>H60+J60</f>
        <v>0</v>
      </c>
      <c r="G60" s="231">
        <f>ROUND(E60*F60,2)</f>
        <v>0</v>
      </c>
      <c r="H60" s="231"/>
      <c r="I60" s="231">
        <f>ROUND(E60*H60,2)</f>
        <v>0</v>
      </c>
      <c r="J60" s="231"/>
      <c r="K60" s="231">
        <f>ROUND(E60*J60,2)</f>
        <v>0</v>
      </c>
      <c r="L60" s="231">
        <v>21</v>
      </c>
      <c r="M60" s="231">
        <f>G60*(1+L60/100)</f>
        <v>0</v>
      </c>
      <c r="N60" s="220">
        <v>0.7</v>
      </c>
      <c r="O60" s="220">
        <f>ROUND(E60*N60,5)</f>
        <v>0.84</v>
      </c>
      <c r="P60" s="220">
        <v>0</v>
      </c>
      <c r="Q60" s="220">
        <f>ROUND(E60*P60,5)</f>
        <v>0</v>
      </c>
      <c r="R60" s="220"/>
      <c r="S60" s="220"/>
      <c r="T60" s="221">
        <v>0</v>
      </c>
      <c r="U60" s="220">
        <f>ROUND(E60*T60,2)</f>
        <v>0</v>
      </c>
      <c r="V60" s="210"/>
      <c r="W60" s="210"/>
      <c r="X60" s="210"/>
      <c r="Y60" s="210"/>
      <c r="Z60" s="210"/>
      <c r="AA60" s="210"/>
      <c r="AB60" s="210"/>
      <c r="AC60" s="210"/>
      <c r="AD60" s="210"/>
      <c r="AE60" s="210" t="s">
        <v>101</v>
      </c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11"/>
      <c r="B61" s="218"/>
      <c r="C61" s="264" t="s">
        <v>108</v>
      </c>
      <c r="D61" s="222"/>
      <c r="E61" s="227">
        <v>0.6</v>
      </c>
      <c r="F61" s="231"/>
      <c r="G61" s="231"/>
      <c r="H61" s="231"/>
      <c r="I61" s="231"/>
      <c r="J61" s="231"/>
      <c r="K61" s="231"/>
      <c r="L61" s="231"/>
      <c r="M61" s="231"/>
      <c r="N61" s="220"/>
      <c r="O61" s="220"/>
      <c r="P61" s="220"/>
      <c r="Q61" s="220"/>
      <c r="R61" s="220"/>
      <c r="S61" s="220"/>
      <c r="T61" s="221"/>
      <c r="U61" s="220"/>
      <c r="V61" s="210"/>
      <c r="W61" s="210"/>
      <c r="X61" s="210"/>
      <c r="Y61" s="210"/>
      <c r="Z61" s="210"/>
      <c r="AA61" s="210"/>
      <c r="AB61" s="210"/>
      <c r="AC61" s="210"/>
      <c r="AD61" s="210"/>
      <c r="AE61" s="210" t="s">
        <v>103</v>
      </c>
      <c r="AF61" s="210">
        <v>0</v>
      </c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5">
      <c r="A62" s="211"/>
      <c r="B62" s="218"/>
      <c r="C62" s="264" t="s">
        <v>109</v>
      </c>
      <c r="D62" s="222"/>
      <c r="E62" s="227">
        <v>0.6</v>
      </c>
      <c r="F62" s="231"/>
      <c r="G62" s="231"/>
      <c r="H62" s="231"/>
      <c r="I62" s="231"/>
      <c r="J62" s="231"/>
      <c r="K62" s="231"/>
      <c r="L62" s="231"/>
      <c r="M62" s="231"/>
      <c r="N62" s="220"/>
      <c r="O62" s="220"/>
      <c r="P62" s="220"/>
      <c r="Q62" s="220"/>
      <c r="R62" s="220"/>
      <c r="S62" s="220"/>
      <c r="T62" s="221"/>
      <c r="U62" s="220"/>
      <c r="V62" s="210"/>
      <c r="W62" s="210"/>
      <c r="X62" s="210"/>
      <c r="Y62" s="210"/>
      <c r="Z62" s="210"/>
      <c r="AA62" s="210"/>
      <c r="AB62" s="210"/>
      <c r="AC62" s="210"/>
      <c r="AD62" s="210"/>
      <c r="AE62" s="210" t="s">
        <v>103</v>
      </c>
      <c r="AF62" s="210">
        <v>0</v>
      </c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11">
        <v>23</v>
      </c>
      <c r="B63" s="218" t="s">
        <v>172</v>
      </c>
      <c r="C63" s="263" t="s">
        <v>173</v>
      </c>
      <c r="D63" s="220" t="s">
        <v>100</v>
      </c>
      <c r="E63" s="226">
        <v>1.2</v>
      </c>
      <c r="F63" s="230">
        <f>H63+J63</f>
        <v>0</v>
      </c>
      <c r="G63" s="231">
        <f>ROUND(E63*F63,2)</f>
        <v>0</v>
      </c>
      <c r="H63" s="231"/>
      <c r="I63" s="231">
        <f>ROUND(E63*H63,2)</f>
        <v>0</v>
      </c>
      <c r="J63" s="231"/>
      <c r="K63" s="231">
        <f>ROUND(E63*J63,2)</f>
        <v>0</v>
      </c>
      <c r="L63" s="231">
        <v>21</v>
      </c>
      <c r="M63" s="231">
        <f>G63*(1+L63/100)</f>
        <v>0</v>
      </c>
      <c r="N63" s="220">
        <v>0</v>
      </c>
      <c r="O63" s="220">
        <f>ROUND(E63*N63,5)</f>
        <v>0</v>
      </c>
      <c r="P63" s="220">
        <v>0</v>
      </c>
      <c r="Q63" s="220">
        <f>ROUND(E63*P63,5)</f>
        <v>0</v>
      </c>
      <c r="R63" s="220"/>
      <c r="S63" s="220"/>
      <c r="T63" s="221">
        <v>0.65200000000000002</v>
      </c>
      <c r="U63" s="220">
        <f>ROUND(E63*T63,2)</f>
        <v>0.78</v>
      </c>
      <c r="V63" s="210"/>
      <c r="W63" s="210"/>
      <c r="X63" s="210"/>
      <c r="Y63" s="210"/>
      <c r="Z63" s="210"/>
      <c r="AA63" s="210"/>
      <c r="AB63" s="210"/>
      <c r="AC63" s="210"/>
      <c r="AD63" s="210"/>
      <c r="AE63" s="210" t="s">
        <v>101</v>
      </c>
      <c r="AF63" s="210"/>
      <c r="AG63" s="210"/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11"/>
      <c r="B64" s="218"/>
      <c r="C64" s="264" t="s">
        <v>108</v>
      </c>
      <c r="D64" s="222"/>
      <c r="E64" s="227">
        <v>0.6</v>
      </c>
      <c r="F64" s="231"/>
      <c r="G64" s="231"/>
      <c r="H64" s="231"/>
      <c r="I64" s="231"/>
      <c r="J64" s="231"/>
      <c r="K64" s="231"/>
      <c r="L64" s="231"/>
      <c r="M64" s="231"/>
      <c r="N64" s="220"/>
      <c r="O64" s="220"/>
      <c r="P64" s="220"/>
      <c r="Q64" s="220"/>
      <c r="R64" s="220"/>
      <c r="S64" s="220"/>
      <c r="T64" s="221"/>
      <c r="U64" s="220"/>
      <c r="V64" s="210"/>
      <c r="W64" s="210"/>
      <c r="X64" s="210"/>
      <c r="Y64" s="210"/>
      <c r="Z64" s="210"/>
      <c r="AA64" s="210"/>
      <c r="AB64" s="210"/>
      <c r="AC64" s="210"/>
      <c r="AD64" s="210"/>
      <c r="AE64" s="210" t="s">
        <v>103</v>
      </c>
      <c r="AF64" s="210">
        <v>0</v>
      </c>
      <c r="AG64" s="210"/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11"/>
      <c r="B65" s="218"/>
      <c r="C65" s="264" t="s">
        <v>109</v>
      </c>
      <c r="D65" s="222"/>
      <c r="E65" s="227">
        <v>0.6</v>
      </c>
      <c r="F65" s="231"/>
      <c r="G65" s="231"/>
      <c r="H65" s="231"/>
      <c r="I65" s="231"/>
      <c r="J65" s="231"/>
      <c r="K65" s="231"/>
      <c r="L65" s="231"/>
      <c r="M65" s="231"/>
      <c r="N65" s="220"/>
      <c r="O65" s="220"/>
      <c r="P65" s="220"/>
      <c r="Q65" s="220"/>
      <c r="R65" s="220"/>
      <c r="S65" s="220"/>
      <c r="T65" s="221"/>
      <c r="U65" s="220"/>
      <c r="V65" s="210"/>
      <c r="W65" s="210"/>
      <c r="X65" s="210"/>
      <c r="Y65" s="210"/>
      <c r="Z65" s="210"/>
      <c r="AA65" s="210"/>
      <c r="AB65" s="210"/>
      <c r="AC65" s="210"/>
      <c r="AD65" s="210"/>
      <c r="AE65" s="210" t="s">
        <v>103</v>
      </c>
      <c r="AF65" s="210">
        <v>0</v>
      </c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11">
        <v>24</v>
      </c>
      <c r="B66" s="218" t="s">
        <v>174</v>
      </c>
      <c r="C66" s="263" t="s">
        <v>175</v>
      </c>
      <c r="D66" s="220" t="s">
        <v>100</v>
      </c>
      <c r="E66" s="226">
        <v>1.2</v>
      </c>
      <c r="F66" s="230">
        <f>H66+J66</f>
        <v>0</v>
      </c>
      <c r="G66" s="231">
        <f>ROUND(E66*F66,2)</f>
        <v>0</v>
      </c>
      <c r="H66" s="231"/>
      <c r="I66" s="231">
        <f>ROUND(E66*H66,2)</f>
        <v>0</v>
      </c>
      <c r="J66" s="231"/>
      <c r="K66" s="231">
        <f>ROUND(E66*J66,2)</f>
        <v>0</v>
      </c>
      <c r="L66" s="231">
        <v>21</v>
      </c>
      <c r="M66" s="231">
        <f>G66*(1+L66/100)</f>
        <v>0</v>
      </c>
      <c r="N66" s="220">
        <v>0</v>
      </c>
      <c r="O66" s="220">
        <f>ROUND(E66*N66,5)</f>
        <v>0</v>
      </c>
      <c r="P66" s="220">
        <v>0</v>
      </c>
      <c r="Q66" s="220">
        <f>ROUND(E66*P66,5)</f>
        <v>0</v>
      </c>
      <c r="R66" s="220"/>
      <c r="S66" s="220"/>
      <c r="T66" s="221">
        <v>1.0999999999999999E-2</v>
      </c>
      <c r="U66" s="220">
        <f>ROUND(E66*T66,2)</f>
        <v>0.01</v>
      </c>
      <c r="V66" s="210"/>
      <c r="W66" s="210"/>
      <c r="X66" s="210"/>
      <c r="Y66" s="210"/>
      <c r="Z66" s="210"/>
      <c r="AA66" s="210"/>
      <c r="AB66" s="210"/>
      <c r="AC66" s="210"/>
      <c r="AD66" s="210"/>
      <c r="AE66" s="210" t="s">
        <v>101</v>
      </c>
      <c r="AF66" s="210"/>
      <c r="AG66" s="210"/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11"/>
      <c r="B67" s="218"/>
      <c r="C67" s="264" t="s">
        <v>108</v>
      </c>
      <c r="D67" s="222"/>
      <c r="E67" s="227">
        <v>0.6</v>
      </c>
      <c r="F67" s="231"/>
      <c r="G67" s="231"/>
      <c r="H67" s="231"/>
      <c r="I67" s="231"/>
      <c r="J67" s="231"/>
      <c r="K67" s="231"/>
      <c r="L67" s="231"/>
      <c r="M67" s="231"/>
      <c r="N67" s="220"/>
      <c r="O67" s="220"/>
      <c r="P67" s="220"/>
      <c r="Q67" s="220"/>
      <c r="R67" s="220"/>
      <c r="S67" s="220"/>
      <c r="T67" s="221"/>
      <c r="U67" s="220"/>
      <c r="V67" s="210"/>
      <c r="W67" s="210"/>
      <c r="X67" s="210"/>
      <c r="Y67" s="210"/>
      <c r="Z67" s="210"/>
      <c r="AA67" s="210"/>
      <c r="AB67" s="210"/>
      <c r="AC67" s="210"/>
      <c r="AD67" s="210"/>
      <c r="AE67" s="210" t="s">
        <v>103</v>
      </c>
      <c r="AF67" s="210">
        <v>0</v>
      </c>
      <c r="AG67" s="210"/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11"/>
      <c r="B68" s="218"/>
      <c r="C68" s="264" t="s">
        <v>109</v>
      </c>
      <c r="D68" s="222"/>
      <c r="E68" s="227">
        <v>0.6</v>
      </c>
      <c r="F68" s="231"/>
      <c r="G68" s="231"/>
      <c r="H68" s="231"/>
      <c r="I68" s="231"/>
      <c r="J68" s="231"/>
      <c r="K68" s="231"/>
      <c r="L68" s="231"/>
      <c r="M68" s="231"/>
      <c r="N68" s="220"/>
      <c r="O68" s="220"/>
      <c r="P68" s="220"/>
      <c r="Q68" s="220"/>
      <c r="R68" s="220"/>
      <c r="S68" s="220"/>
      <c r="T68" s="221"/>
      <c r="U68" s="220"/>
      <c r="V68" s="210"/>
      <c r="W68" s="210"/>
      <c r="X68" s="210"/>
      <c r="Y68" s="210"/>
      <c r="Z68" s="210"/>
      <c r="AA68" s="210"/>
      <c r="AB68" s="210"/>
      <c r="AC68" s="210"/>
      <c r="AD68" s="210"/>
      <c r="AE68" s="210" t="s">
        <v>103</v>
      </c>
      <c r="AF68" s="210">
        <v>0</v>
      </c>
      <c r="AG68" s="210"/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11">
        <v>25</v>
      </c>
      <c r="B69" s="218" t="s">
        <v>176</v>
      </c>
      <c r="C69" s="263" t="s">
        <v>177</v>
      </c>
      <c r="D69" s="220" t="s">
        <v>125</v>
      </c>
      <c r="E69" s="226">
        <v>12</v>
      </c>
      <c r="F69" s="230">
        <f>H69+J69</f>
        <v>0</v>
      </c>
      <c r="G69" s="231">
        <f>ROUND(E69*F69,2)</f>
        <v>0</v>
      </c>
      <c r="H69" s="231"/>
      <c r="I69" s="231">
        <f>ROUND(E69*H69,2)</f>
        <v>0</v>
      </c>
      <c r="J69" s="231"/>
      <c r="K69" s="231">
        <f>ROUND(E69*J69,2)</f>
        <v>0</v>
      </c>
      <c r="L69" s="231">
        <v>21</v>
      </c>
      <c r="M69" s="231">
        <f>G69*(1+L69/100)</f>
        <v>0</v>
      </c>
      <c r="N69" s="220">
        <v>0</v>
      </c>
      <c r="O69" s="220">
        <f>ROUND(E69*N69,5)</f>
        <v>0</v>
      </c>
      <c r="P69" s="220">
        <v>0</v>
      </c>
      <c r="Q69" s="220">
        <f>ROUND(E69*P69,5)</f>
        <v>0</v>
      </c>
      <c r="R69" s="220"/>
      <c r="S69" s="220"/>
      <c r="T69" s="221">
        <v>0.19</v>
      </c>
      <c r="U69" s="220">
        <f>ROUND(E69*T69,2)</f>
        <v>2.2799999999999998</v>
      </c>
      <c r="V69" s="210"/>
      <c r="W69" s="210"/>
      <c r="X69" s="210"/>
      <c r="Y69" s="210"/>
      <c r="Z69" s="210"/>
      <c r="AA69" s="210"/>
      <c r="AB69" s="210"/>
      <c r="AC69" s="210"/>
      <c r="AD69" s="210"/>
      <c r="AE69" s="210" t="s">
        <v>101</v>
      </c>
      <c r="AF69" s="210"/>
      <c r="AG69" s="210"/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11"/>
      <c r="B70" s="218"/>
      <c r="C70" s="264" t="s">
        <v>178</v>
      </c>
      <c r="D70" s="222"/>
      <c r="E70" s="227">
        <v>6</v>
      </c>
      <c r="F70" s="231"/>
      <c r="G70" s="231"/>
      <c r="H70" s="231"/>
      <c r="I70" s="231"/>
      <c r="J70" s="231"/>
      <c r="K70" s="231"/>
      <c r="L70" s="231"/>
      <c r="M70" s="231"/>
      <c r="N70" s="220"/>
      <c r="O70" s="220"/>
      <c r="P70" s="220"/>
      <c r="Q70" s="220"/>
      <c r="R70" s="220"/>
      <c r="S70" s="220"/>
      <c r="T70" s="221"/>
      <c r="U70" s="220"/>
      <c r="V70" s="210"/>
      <c r="W70" s="210"/>
      <c r="X70" s="210"/>
      <c r="Y70" s="210"/>
      <c r="Z70" s="210"/>
      <c r="AA70" s="210"/>
      <c r="AB70" s="210"/>
      <c r="AC70" s="210"/>
      <c r="AD70" s="210"/>
      <c r="AE70" s="210" t="s">
        <v>103</v>
      </c>
      <c r="AF70" s="210">
        <v>0</v>
      </c>
      <c r="AG70" s="210"/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5">
      <c r="A71" s="211"/>
      <c r="B71" s="218"/>
      <c r="C71" s="264" t="s">
        <v>179</v>
      </c>
      <c r="D71" s="222"/>
      <c r="E71" s="227">
        <v>6</v>
      </c>
      <c r="F71" s="231"/>
      <c r="G71" s="231"/>
      <c r="H71" s="231"/>
      <c r="I71" s="231"/>
      <c r="J71" s="231"/>
      <c r="K71" s="231"/>
      <c r="L71" s="231"/>
      <c r="M71" s="231"/>
      <c r="N71" s="220"/>
      <c r="O71" s="220"/>
      <c r="P71" s="220"/>
      <c r="Q71" s="220"/>
      <c r="R71" s="220"/>
      <c r="S71" s="220"/>
      <c r="T71" s="221"/>
      <c r="U71" s="220"/>
      <c r="V71" s="210"/>
      <c r="W71" s="210"/>
      <c r="X71" s="210"/>
      <c r="Y71" s="210"/>
      <c r="Z71" s="210"/>
      <c r="AA71" s="210"/>
      <c r="AB71" s="210"/>
      <c r="AC71" s="210"/>
      <c r="AD71" s="210"/>
      <c r="AE71" s="210" t="s">
        <v>103</v>
      </c>
      <c r="AF71" s="210">
        <v>0</v>
      </c>
      <c r="AG71" s="210"/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5">
      <c r="A72" s="211">
        <v>26</v>
      </c>
      <c r="B72" s="218" t="s">
        <v>180</v>
      </c>
      <c r="C72" s="263" t="s">
        <v>181</v>
      </c>
      <c r="D72" s="220" t="s">
        <v>125</v>
      </c>
      <c r="E72" s="226">
        <v>12</v>
      </c>
      <c r="F72" s="230">
        <f>H72+J72</f>
        <v>0</v>
      </c>
      <c r="G72" s="231">
        <f>ROUND(E72*F72,2)</f>
        <v>0</v>
      </c>
      <c r="H72" s="231"/>
      <c r="I72" s="231">
        <f>ROUND(E72*H72,2)</f>
        <v>0</v>
      </c>
      <c r="J72" s="231"/>
      <c r="K72" s="231">
        <f>ROUND(E72*J72,2)</f>
        <v>0</v>
      </c>
      <c r="L72" s="231">
        <v>21</v>
      </c>
      <c r="M72" s="231">
        <f>G72*(1+L72/100)</f>
        <v>0</v>
      </c>
      <c r="N72" s="220">
        <v>0</v>
      </c>
      <c r="O72" s="220">
        <f>ROUND(E72*N72,5)</f>
        <v>0</v>
      </c>
      <c r="P72" s="220">
        <v>0</v>
      </c>
      <c r="Q72" s="220">
        <f>ROUND(E72*P72,5)</f>
        <v>0</v>
      </c>
      <c r="R72" s="220"/>
      <c r="S72" s="220"/>
      <c r="T72" s="221">
        <v>9.7000000000000003E-2</v>
      </c>
      <c r="U72" s="220">
        <f>ROUND(E72*T72,2)</f>
        <v>1.1599999999999999</v>
      </c>
      <c r="V72" s="210"/>
      <c r="W72" s="210"/>
      <c r="X72" s="210"/>
      <c r="Y72" s="210"/>
      <c r="Z72" s="210"/>
      <c r="AA72" s="210"/>
      <c r="AB72" s="210"/>
      <c r="AC72" s="210"/>
      <c r="AD72" s="210"/>
      <c r="AE72" s="210" t="s">
        <v>101</v>
      </c>
      <c r="AF72" s="210"/>
      <c r="AG72" s="210"/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11"/>
      <c r="B73" s="218"/>
      <c r="C73" s="264" t="s">
        <v>178</v>
      </c>
      <c r="D73" s="222"/>
      <c r="E73" s="227">
        <v>6</v>
      </c>
      <c r="F73" s="231"/>
      <c r="G73" s="231"/>
      <c r="H73" s="231"/>
      <c r="I73" s="231"/>
      <c r="J73" s="231"/>
      <c r="K73" s="231"/>
      <c r="L73" s="231"/>
      <c r="M73" s="231"/>
      <c r="N73" s="220"/>
      <c r="O73" s="220"/>
      <c r="P73" s="220"/>
      <c r="Q73" s="220"/>
      <c r="R73" s="220"/>
      <c r="S73" s="220"/>
      <c r="T73" s="221"/>
      <c r="U73" s="220"/>
      <c r="V73" s="210"/>
      <c r="W73" s="210"/>
      <c r="X73" s="210"/>
      <c r="Y73" s="210"/>
      <c r="Z73" s="210"/>
      <c r="AA73" s="210"/>
      <c r="AB73" s="210"/>
      <c r="AC73" s="210"/>
      <c r="AD73" s="210"/>
      <c r="AE73" s="210" t="s">
        <v>103</v>
      </c>
      <c r="AF73" s="210">
        <v>0</v>
      </c>
      <c r="AG73" s="210"/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5">
      <c r="A74" s="211"/>
      <c r="B74" s="218"/>
      <c r="C74" s="264" t="s">
        <v>179</v>
      </c>
      <c r="D74" s="222"/>
      <c r="E74" s="227">
        <v>6</v>
      </c>
      <c r="F74" s="231"/>
      <c r="G74" s="231"/>
      <c r="H74" s="231"/>
      <c r="I74" s="231"/>
      <c r="J74" s="231"/>
      <c r="K74" s="231"/>
      <c r="L74" s="231"/>
      <c r="M74" s="231"/>
      <c r="N74" s="220"/>
      <c r="O74" s="220"/>
      <c r="P74" s="220"/>
      <c r="Q74" s="220"/>
      <c r="R74" s="220"/>
      <c r="S74" s="220"/>
      <c r="T74" s="221"/>
      <c r="U74" s="220"/>
      <c r="V74" s="210"/>
      <c r="W74" s="210"/>
      <c r="X74" s="210"/>
      <c r="Y74" s="210"/>
      <c r="Z74" s="210"/>
      <c r="AA74" s="210"/>
      <c r="AB74" s="210"/>
      <c r="AC74" s="210"/>
      <c r="AD74" s="210"/>
      <c r="AE74" s="210" t="s">
        <v>103</v>
      </c>
      <c r="AF74" s="210">
        <v>0</v>
      </c>
      <c r="AG74" s="210"/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5">
      <c r="A75" s="211">
        <v>27</v>
      </c>
      <c r="B75" s="218" t="s">
        <v>182</v>
      </c>
      <c r="C75" s="263" t="s">
        <v>183</v>
      </c>
      <c r="D75" s="220" t="s">
        <v>184</v>
      </c>
      <c r="E75" s="226">
        <v>0.36</v>
      </c>
      <c r="F75" s="230">
        <f>H75+J75</f>
        <v>0</v>
      </c>
      <c r="G75" s="231">
        <f>ROUND(E75*F75,2)</f>
        <v>0</v>
      </c>
      <c r="H75" s="231"/>
      <c r="I75" s="231">
        <f>ROUND(E75*H75,2)</f>
        <v>0</v>
      </c>
      <c r="J75" s="231"/>
      <c r="K75" s="231">
        <f>ROUND(E75*J75,2)</f>
        <v>0</v>
      </c>
      <c r="L75" s="231">
        <v>21</v>
      </c>
      <c r="M75" s="231">
        <f>G75*(1+L75/100)</f>
        <v>0</v>
      </c>
      <c r="N75" s="220">
        <v>1E-3</v>
      </c>
      <c r="O75" s="220">
        <f>ROUND(E75*N75,5)</f>
        <v>3.6000000000000002E-4</v>
      </c>
      <c r="P75" s="220">
        <v>0</v>
      </c>
      <c r="Q75" s="220">
        <f>ROUND(E75*P75,5)</f>
        <v>0</v>
      </c>
      <c r="R75" s="220"/>
      <c r="S75" s="220"/>
      <c r="T75" s="221">
        <v>0</v>
      </c>
      <c r="U75" s="220">
        <f>ROUND(E75*T75,2)</f>
        <v>0</v>
      </c>
      <c r="V75" s="210"/>
      <c r="W75" s="210"/>
      <c r="X75" s="210"/>
      <c r="Y75" s="210"/>
      <c r="Z75" s="210"/>
      <c r="AA75" s="210"/>
      <c r="AB75" s="210"/>
      <c r="AC75" s="210"/>
      <c r="AD75" s="210"/>
      <c r="AE75" s="210" t="s">
        <v>185</v>
      </c>
      <c r="AF75" s="210"/>
      <c r="AG75" s="210"/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5">
      <c r="A76" s="211"/>
      <c r="B76" s="218"/>
      <c r="C76" s="264" t="s">
        <v>186</v>
      </c>
      <c r="D76" s="222"/>
      <c r="E76" s="227">
        <v>0.18</v>
      </c>
      <c r="F76" s="231"/>
      <c r="G76" s="231"/>
      <c r="H76" s="231"/>
      <c r="I76" s="231"/>
      <c r="J76" s="231"/>
      <c r="K76" s="231"/>
      <c r="L76" s="231"/>
      <c r="M76" s="231"/>
      <c r="N76" s="220"/>
      <c r="O76" s="220"/>
      <c r="P76" s="220"/>
      <c r="Q76" s="220"/>
      <c r="R76" s="220"/>
      <c r="S76" s="220"/>
      <c r="T76" s="221"/>
      <c r="U76" s="220"/>
      <c r="V76" s="210"/>
      <c r="W76" s="210"/>
      <c r="X76" s="210"/>
      <c r="Y76" s="210"/>
      <c r="Z76" s="210"/>
      <c r="AA76" s="210"/>
      <c r="AB76" s="210"/>
      <c r="AC76" s="210"/>
      <c r="AD76" s="210"/>
      <c r="AE76" s="210" t="s">
        <v>103</v>
      </c>
      <c r="AF76" s="210">
        <v>0</v>
      </c>
      <c r="AG76" s="210"/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5">
      <c r="A77" s="211"/>
      <c r="B77" s="218"/>
      <c r="C77" s="264" t="s">
        <v>187</v>
      </c>
      <c r="D77" s="222"/>
      <c r="E77" s="227">
        <v>0.18</v>
      </c>
      <c r="F77" s="231"/>
      <c r="G77" s="231"/>
      <c r="H77" s="231"/>
      <c r="I77" s="231"/>
      <c r="J77" s="231"/>
      <c r="K77" s="231"/>
      <c r="L77" s="231"/>
      <c r="M77" s="231"/>
      <c r="N77" s="220"/>
      <c r="O77" s="220"/>
      <c r="P77" s="220"/>
      <c r="Q77" s="220"/>
      <c r="R77" s="220"/>
      <c r="S77" s="220"/>
      <c r="T77" s="221"/>
      <c r="U77" s="220"/>
      <c r="V77" s="210"/>
      <c r="W77" s="210"/>
      <c r="X77" s="210"/>
      <c r="Y77" s="210"/>
      <c r="Z77" s="210"/>
      <c r="AA77" s="210"/>
      <c r="AB77" s="210"/>
      <c r="AC77" s="210"/>
      <c r="AD77" s="210"/>
      <c r="AE77" s="210" t="s">
        <v>103</v>
      </c>
      <c r="AF77" s="210">
        <v>0</v>
      </c>
      <c r="AG77" s="210"/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x14ac:dyDescent="0.25">
      <c r="A78" s="212" t="s">
        <v>96</v>
      </c>
      <c r="B78" s="219" t="s">
        <v>55</v>
      </c>
      <c r="C78" s="265" t="s">
        <v>56</v>
      </c>
      <c r="D78" s="223"/>
      <c r="E78" s="228"/>
      <c r="F78" s="232"/>
      <c r="G78" s="232">
        <f>SUMIF(AE79:AE86,"&lt;&gt;NOR",G79:G86)</f>
        <v>0</v>
      </c>
      <c r="H78" s="232"/>
      <c r="I78" s="232">
        <f>SUM(I79:I86)</f>
        <v>0</v>
      </c>
      <c r="J78" s="232"/>
      <c r="K78" s="232">
        <f>SUM(K79:K86)</f>
        <v>0</v>
      </c>
      <c r="L78" s="232"/>
      <c r="M78" s="232">
        <f>SUM(M79:M86)</f>
        <v>0</v>
      </c>
      <c r="N78" s="223"/>
      <c r="O78" s="223">
        <f>SUM(O79:O86)</f>
        <v>0.79854000000000003</v>
      </c>
      <c r="P78" s="223"/>
      <c r="Q78" s="223">
        <f>SUM(Q79:Q86)</f>
        <v>0</v>
      </c>
      <c r="R78" s="223"/>
      <c r="S78" s="223"/>
      <c r="T78" s="224"/>
      <c r="U78" s="223">
        <f>SUM(U79:U86)</f>
        <v>2.73</v>
      </c>
      <c r="AE78" t="s">
        <v>97</v>
      </c>
    </row>
    <row r="79" spans="1:60" outlineLevel="1" x14ac:dyDescent="0.25">
      <c r="A79" s="211">
        <v>28</v>
      </c>
      <c r="B79" s="218" t="s">
        <v>188</v>
      </c>
      <c r="C79" s="263" t="s">
        <v>189</v>
      </c>
      <c r="D79" s="220" t="s">
        <v>100</v>
      </c>
      <c r="E79" s="226">
        <v>7.4999999999999997E-2</v>
      </c>
      <c r="F79" s="230">
        <f>H79+J79</f>
        <v>0</v>
      </c>
      <c r="G79" s="231">
        <f>ROUND(E79*F79,2)</f>
        <v>0</v>
      </c>
      <c r="H79" s="231"/>
      <c r="I79" s="231">
        <f>ROUND(E79*H79,2)</f>
        <v>0</v>
      </c>
      <c r="J79" s="231"/>
      <c r="K79" s="231">
        <f>ROUND(E79*J79,2)</f>
        <v>0</v>
      </c>
      <c r="L79" s="231">
        <v>21</v>
      </c>
      <c r="M79" s="231">
        <f>G79*(1+L79/100)</f>
        <v>0</v>
      </c>
      <c r="N79" s="220">
        <v>2.1</v>
      </c>
      <c r="O79" s="220">
        <f>ROUND(E79*N79,5)</f>
        <v>0.1575</v>
      </c>
      <c r="P79" s="220">
        <v>0</v>
      </c>
      <c r="Q79" s="220">
        <f>ROUND(E79*P79,5)</f>
        <v>0</v>
      </c>
      <c r="R79" s="220"/>
      <c r="S79" s="220"/>
      <c r="T79" s="221">
        <v>0.96499999999999997</v>
      </c>
      <c r="U79" s="220">
        <f>ROUND(E79*T79,2)</f>
        <v>7.0000000000000007E-2</v>
      </c>
      <c r="V79" s="210"/>
      <c r="W79" s="210"/>
      <c r="X79" s="210"/>
      <c r="Y79" s="210"/>
      <c r="Z79" s="210"/>
      <c r="AA79" s="210"/>
      <c r="AB79" s="210"/>
      <c r="AC79" s="210"/>
      <c r="AD79" s="210"/>
      <c r="AE79" s="210" t="s">
        <v>101</v>
      </c>
      <c r="AF79" s="210"/>
      <c r="AG79" s="210"/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11"/>
      <c r="B80" s="218"/>
      <c r="C80" s="264" t="s">
        <v>190</v>
      </c>
      <c r="D80" s="222"/>
      <c r="E80" s="227">
        <v>7.4999999999999997E-2</v>
      </c>
      <c r="F80" s="231"/>
      <c r="G80" s="231"/>
      <c r="H80" s="231"/>
      <c r="I80" s="231"/>
      <c r="J80" s="231"/>
      <c r="K80" s="231"/>
      <c r="L80" s="231"/>
      <c r="M80" s="231"/>
      <c r="N80" s="220"/>
      <c r="O80" s="220"/>
      <c r="P80" s="220"/>
      <c r="Q80" s="220"/>
      <c r="R80" s="220"/>
      <c r="S80" s="220"/>
      <c r="T80" s="221"/>
      <c r="U80" s="220"/>
      <c r="V80" s="210"/>
      <c r="W80" s="210"/>
      <c r="X80" s="210"/>
      <c r="Y80" s="210"/>
      <c r="Z80" s="210"/>
      <c r="AA80" s="210"/>
      <c r="AB80" s="210"/>
      <c r="AC80" s="210"/>
      <c r="AD80" s="210"/>
      <c r="AE80" s="210" t="s">
        <v>103</v>
      </c>
      <c r="AF80" s="210">
        <v>0</v>
      </c>
      <c r="AG80" s="210"/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5">
      <c r="A81" s="211">
        <v>29</v>
      </c>
      <c r="B81" s="218" t="s">
        <v>191</v>
      </c>
      <c r="C81" s="263" t="s">
        <v>192</v>
      </c>
      <c r="D81" s="220" t="s">
        <v>100</v>
      </c>
      <c r="E81" s="226">
        <v>0.22500000000000001</v>
      </c>
      <c r="F81" s="230">
        <f>H81+J81</f>
        <v>0</v>
      </c>
      <c r="G81" s="231">
        <f>ROUND(E81*F81,2)</f>
        <v>0</v>
      </c>
      <c r="H81" s="231"/>
      <c r="I81" s="231">
        <f>ROUND(E81*H81,2)</f>
        <v>0</v>
      </c>
      <c r="J81" s="231"/>
      <c r="K81" s="231">
        <f>ROUND(E81*J81,2)</f>
        <v>0</v>
      </c>
      <c r="L81" s="231">
        <v>21</v>
      </c>
      <c r="M81" s="231">
        <f>G81*(1+L81/100)</f>
        <v>0</v>
      </c>
      <c r="N81" s="220">
        <v>2.5249999999999999</v>
      </c>
      <c r="O81" s="220">
        <f>ROUND(E81*N81,5)</f>
        <v>0.56813000000000002</v>
      </c>
      <c r="P81" s="220">
        <v>0</v>
      </c>
      <c r="Q81" s="220">
        <f>ROUND(E81*P81,5)</f>
        <v>0</v>
      </c>
      <c r="R81" s="220"/>
      <c r="S81" s="220"/>
      <c r="T81" s="221">
        <v>0.47699999999999998</v>
      </c>
      <c r="U81" s="220">
        <f>ROUND(E81*T81,2)</f>
        <v>0.11</v>
      </c>
      <c r="V81" s="210"/>
      <c r="W81" s="210"/>
      <c r="X81" s="210"/>
      <c r="Y81" s="210"/>
      <c r="Z81" s="210"/>
      <c r="AA81" s="210"/>
      <c r="AB81" s="210"/>
      <c r="AC81" s="210"/>
      <c r="AD81" s="210"/>
      <c r="AE81" s="210" t="s">
        <v>101</v>
      </c>
      <c r="AF81" s="210"/>
      <c r="AG81" s="210"/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5">
      <c r="A82" s="211"/>
      <c r="B82" s="218"/>
      <c r="C82" s="264" t="s">
        <v>193</v>
      </c>
      <c r="D82" s="222"/>
      <c r="E82" s="227">
        <v>0.22500000000000001</v>
      </c>
      <c r="F82" s="231"/>
      <c r="G82" s="231"/>
      <c r="H82" s="231"/>
      <c r="I82" s="231"/>
      <c r="J82" s="231"/>
      <c r="K82" s="231"/>
      <c r="L82" s="231"/>
      <c r="M82" s="231"/>
      <c r="N82" s="220"/>
      <c r="O82" s="220"/>
      <c r="P82" s="220"/>
      <c r="Q82" s="220"/>
      <c r="R82" s="220"/>
      <c r="S82" s="220"/>
      <c r="T82" s="221"/>
      <c r="U82" s="220"/>
      <c r="V82" s="210"/>
      <c r="W82" s="210"/>
      <c r="X82" s="210"/>
      <c r="Y82" s="210"/>
      <c r="Z82" s="210"/>
      <c r="AA82" s="210"/>
      <c r="AB82" s="210"/>
      <c r="AC82" s="210"/>
      <c r="AD82" s="210"/>
      <c r="AE82" s="210" t="s">
        <v>103</v>
      </c>
      <c r="AF82" s="210">
        <v>0</v>
      </c>
      <c r="AG82" s="210"/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5">
      <c r="A83" s="211">
        <v>30</v>
      </c>
      <c r="B83" s="218" t="s">
        <v>194</v>
      </c>
      <c r="C83" s="263" t="s">
        <v>195</v>
      </c>
      <c r="D83" s="220" t="s">
        <v>125</v>
      </c>
      <c r="E83" s="226">
        <v>1.86</v>
      </c>
      <c r="F83" s="230">
        <f>H83+J83</f>
        <v>0</v>
      </c>
      <c r="G83" s="231">
        <f>ROUND(E83*F83,2)</f>
        <v>0</v>
      </c>
      <c r="H83" s="231"/>
      <c r="I83" s="231">
        <f>ROUND(E83*H83,2)</f>
        <v>0</v>
      </c>
      <c r="J83" s="231"/>
      <c r="K83" s="231">
        <f>ROUND(E83*J83,2)</f>
        <v>0</v>
      </c>
      <c r="L83" s="231">
        <v>21</v>
      </c>
      <c r="M83" s="231">
        <f>G83*(1+L83/100)</f>
        <v>0</v>
      </c>
      <c r="N83" s="220">
        <v>3.9199999999999999E-2</v>
      </c>
      <c r="O83" s="220">
        <f>ROUND(E83*N83,5)</f>
        <v>7.2910000000000003E-2</v>
      </c>
      <c r="P83" s="220">
        <v>0</v>
      </c>
      <c r="Q83" s="220">
        <f>ROUND(E83*P83,5)</f>
        <v>0</v>
      </c>
      <c r="R83" s="220"/>
      <c r="S83" s="220"/>
      <c r="T83" s="221">
        <v>1.05</v>
      </c>
      <c r="U83" s="220">
        <f>ROUND(E83*T83,2)</f>
        <v>1.95</v>
      </c>
      <c r="V83" s="210"/>
      <c r="W83" s="210"/>
      <c r="X83" s="210"/>
      <c r="Y83" s="210"/>
      <c r="Z83" s="210"/>
      <c r="AA83" s="210"/>
      <c r="AB83" s="210"/>
      <c r="AC83" s="210"/>
      <c r="AD83" s="210"/>
      <c r="AE83" s="210" t="s">
        <v>101</v>
      </c>
      <c r="AF83" s="210"/>
      <c r="AG83" s="210"/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5">
      <c r="A84" s="211"/>
      <c r="B84" s="218"/>
      <c r="C84" s="264" t="s">
        <v>196</v>
      </c>
      <c r="D84" s="222"/>
      <c r="E84" s="227">
        <v>1.86</v>
      </c>
      <c r="F84" s="231"/>
      <c r="G84" s="231"/>
      <c r="H84" s="231"/>
      <c r="I84" s="231"/>
      <c r="J84" s="231"/>
      <c r="K84" s="231"/>
      <c r="L84" s="231"/>
      <c r="M84" s="231"/>
      <c r="N84" s="220"/>
      <c r="O84" s="220"/>
      <c r="P84" s="220"/>
      <c r="Q84" s="220"/>
      <c r="R84" s="220"/>
      <c r="S84" s="220"/>
      <c r="T84" s="221"/>
      <c r="U84" s="220"/>
      <c r="V84" s="210"/>
      <c r="W84" s="210"/>
      <c r="X84" s="210"/>
      <c r="Y84" s="210"/>
      <c r="Z84" s="210"/>
      <c r="AA84" s="210"/>
      <c r="AB84" s="210"/>
      <c r="AC84" s="210"/>
      <c r="AD84" s="210"/>
      <c r="AE84" s="210" t="s">
        <v>103</v>
      </c>
      <c r="AF84" s="210">
        <v>0</v>
      </c>
      <c r="AG84" s="210"/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11">
        <v>31</v>
      </c>
      <c r="B85" s="218" t="s">
        <v>197</v>
      </c>
      <c r="C85" s="263" t="s">
        <v>198</v>
      </c>
      <c r="D85" s="220" t="s">
        <v>125</v>
      </c>
      <c r="E85" s="226">
        <v>1.86</v>
      </c>
      <c r="F85" s="230">
        <f>H85+J85</f>
        <v>0</v>
      </c>
      <c r="G85" s="231">
        <f>ROUND(E85*F85,2)</f>
        <v>0</v>
      </c>
      <c r="H85" s="231"/>
      <c r="I85" s="231">
        <f>ROUND(E85*H85,2)</f>
        <v>0</v>
      </c>
      <c r="J85" s="231"/>
      <c r="K85" s="231">
        <f>ROUND(E85*J85,2)</f>
        <v>0</v>
      </c>
      <c r="L85" s="231">
        <v>21</v>
      </c>
      <c r="M85" s="231">
        <f>G85*(1+L85/100)</f>
        <v>0</v>
      </c>
      <c r="N85" s="220">
        <v>0</v>
      </c>
      <c r="O85" s="220">
        <f>ROUND(E85*N85,5)</f>
        <v>0</v>
      </c>
      <c r="P85" s="220">
        <v>0</v>
      </c>
      <c r="Q85" s="220">
        <f>ROUND(E85*P85,5)</f>
        <v>0</v>
      </c>
      <c r="R85" s="220"/>
      <c r="S85" s="220"/>
      <c r="T85" s="221">
        <v>0.32</v>
      </c>
      <c r="U85" s="220">
        <f>ROUND(E85*T85,2)</f>
        <v>0.6</v>
      </c>
      <c r="V85" s="210"/>
      <c r="W85" s="210"/>
      <c r="X85" s="210"/>
      <c r="Y85" s="210"/>
      <c r="Z85" s="210"/>
      <c r="AA85" s="210"/>
      <c r="AB85" s="210"/>
      <c r="AC85" s="210"/>
      <c r="AD85" s="210"/>
      <c r="AE85" s="210" t="s">
        <v>101</v>
      </c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11"/>
      <c r="B86" s="218"/>
      <c r="C86" s="264" t="s">
        <v>196</v>
      </c>
      <c r="D86" s="222"/>
      <c r="E86" s="227">
        <v>1.86</v>
      </c>
      <c r="F86" s="231"/>
      <c r="G86" s="231"/>
      <c r="H86" s="231"/>
      <c r="I86" s="231"/>
      <c r="J86" s="231"/>
      <c r="K86" s="231"/>
      <c r="L86" s="231"/>
      <c r="M86" s="231"/>
      <c r="N86" s="220"/>
      <c r="O86" s="220"/>
      <c r="P86" s="220"/>
      <c r="Q86" s="220"/>
      <c r="R86" s="220"/>
      <c r="S86" s="220"/>
      <c r="T86" s="221"/>
      <c r="U86" s="220"/>
      <c r="V86" s="210"/>
      <c r="W86" s="210"/>
      <c r="X86" s="210"/>
      <c r="Y86" s="210"/>
      <c r="Z86" s="210"/>
      <c r="AA86" s="210"/>
      <c r="AB86" s="210"/>
      <c r="AC86" s="210"/>
      <c r="AD86" s="210"/>
      <c r="AE86" s="210" t="s">
        <v>103</v>
      </c>
      <c r="AF86" s="210">
        <v>0</v>
      </c>
      <c r="AG86" s="210"/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x14ac:dyDescent="0.25">
      <c r="A87" s="212" t="s">
        <v>96</v>
      </c>
      <c r="B87" s="219" t="s">
        <v>57</v>
      </c>
      <c r="C87" s="265" t="s">
        <v>58</v>
      </c>
      <c r="D87" s="223"/>
      <c r="E87" s="228"/>
      <c r="F87" s="232"/>
      <c r="G87" s="232">
        <f>SUMIF(AE88:AE105,"&lt;&gt;NOR",G88:G105)</f>
        <v>0</v>
      </c>
      <c r="H87" s="232"/>
      <c r="I87" s="232">
        <f>SUM(I88:I105)</f>
        <v>0</v>
      </c>
      <c r="J87" s="232"/>
      <c r="K87" s="232">
        <f>SUM(K88:K105)</f>
        <v>0</v>
      </c>
      <c r="L87" s="232"/>
      <c r="M87" s="232">
        <f>SUM(M88:M105)</f>
        <v>0</v>
      </c>
      <c r="N87" s="223"/>
      <c r="O87" s="223">
        <f>SUM(O88:O105)</f>
        <v>88.890860000000004</v>
      </c>
      <c r="P87" s="223"/>
      <c r="Q87" s="223">
        <f>SUM(Q88:Q105)</f>
        <v>0</v>
      </c>
      <c r="R87" s="223"/>
      <c r="S87" s="223"/>
      <c r="T87" s="224"/>
      <c r="U87" s="223">
        <f>SUM(U88:U105)</f>
        <v>13.65</v>
      </c>
      <c r="AE87" t="s">
        <v>97</v>
      </c>
    </row>
    <row r="88" spans="1:60" ht="20.399999999999999" outlineLevel="1" x14ac:dyDescent="0.25">
      <c r="A88" s="211">
        <v>32</v>
      </c>
      <c r="B88" s="218" t="s">
        <v>199</v>
      </c>
      <c r="C88" s="263" t="s">
        <v>200</v>
      </c>
      <c r="D88" s="220" t="s">
        <v>125</v>
      </c>
      <c r="E88" s="226">
        <v>4</v>
      </c>
      <c r="F88" s="230">
        <f>H88+J88</f>
        <v>0</v>
      </c>
      <c r="G88" s="231">
        <f>ROUND(E88*F88,2)</f>
        <v>0</v>
      </c>
      <c r="H88" s="231"/>
      <c r="I88" s="231">
        <f>ROUND(E88*H88,2)</f>
        <v>0</v>
      </c>
      <c r="J88" s="231"/>
      <c r="K88" s="231">
        <f>ROUND(E88*J88,2)</f>
        <v>0</v>
      </c>
      <c r="L88" s="231">
        <v>21</v>
      </c>
      <c r="M88" s="231">
        <f>G88*(1+L88/100)</f>
        <v>0</v>
      </c>
      <c r="N88" s="220">
        <v>0.34499999999999997</v>
      </c>
      <c r="O88" s="220">
        <f>ROUND(E88*N88,5)</f>
        <v>1.38</v>
      </c>
      <c r="P88" s="220">
        <v>0</v>
      </c>
      <c r="Q88" s="220">
        <f>ROUND(E88*P88,5)</f>
        <v>0</v>
      </c>
      <c r="R88" s="220"/>
      <c r="S88" s="220"/>
      <c r="T88" s="221">
        <v>2.5999999999999999E-2</v>
      </c>
      <c r="U88" s="220">
        <f>ROUND(E88*T88,2)</f>
        <v>0.1</v>
      </c>
      <c r="V88" s="210"/>
      <c r="W88" s="210"/>
      <c r="X88" s="210"/>
      <c r="Y88" s="210"/>
      <c r="Z88" s="210"/>
      <c r="AA88" s="210"/>
      <c r="AB88" s="210"/>
      <c r="AC88" s="210"/>
      <c r="AD88" s="210"/>
      <c r="AE88" s="210" t="s">
        <v>101</v>
      </c>
      <c r="AF88" s="210"/>
      <c r="AG88" s="210"/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5">
      <c r="A89" s="211"/>
      <c r="B89" s="218"/>
      <c r="C89" s="264" t="s">
        <v>201</v>
      </c>
      <c r="D89" s="222"/>
      <c r="E89" s="227">
        <v>2</v>
      </c>
      <c r="F89" s="231"/>
      <c r="G89" s="231"/>
      <c r="H89" s="231"/>
      <c r="I89" s="231"/>
      <c r="J89" s="231"/>
      <c r="K89" s="231"/>
      <c r="L89" s="231"/>
      <c r="M89" s="231"/>
      <c r="N89" s="220"/>
      <c r="O89" s="220"/>
      <c r="P89" s="220"/>
      <c r="Q89" s="220"/>
      <c r="R89" s="220"/>
      <c r="S89" s="220"/>
      <c r="T89" s="221"/>
      <c r="U89" s="220"/>
      <c r="V89" s="210"/>
      <c r="W89" s="210"/>
      <c r="X89" s="210"/>
      <c r="Y89" s="210"/>
      <c r="Z89" s="210"/>
      <c r="AA89" s="210"/>
      <c r="AB89" s="210"/>
      <c r="AC89" s="210"/>
      <c r="AD89" s="210"/>
      <c r="AE89" s="210" t="s">
        <v>103</v>
      </c>
      <c r="AF89" s="210">
        <v>0</v>
      </c>
      <c r="AG89" s="210"/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5">
      <c r="A90" s="211"/>
      <c r="B90" s="218"/>
      <c r="C90" s="264" t="s">
        <v>202</v>
      </c>
      <c r="D90" s="222"/>
      <c r="E90" s="227">
        <v>2</v>
      </c>
      <c r="F90" s="231"/>
      <c r="G90" s="231"/>
      <c r="H90" s="231"/>
      <c r="I90" s="231"/>
      <c r="J90" s="231"/>
      <c r="K90" s="231"/>
      <c r="L90" s="231"/>
      <c r="M90" s="231"/>
      <c r="N90" s="220"/>
      <c r="O90" s="220"/>
      <c r="P90" s="220"/>
      <c r="Q90" s="220"/>
      <c r="R90" s="220"/>
      <c r="S90" s="220"/>
      <c r="T90" s="221"/>
      <c r="U90" s="220"/>
      <c r="V90" s="210"/>
      <c r="W90" s="210"/>
      <c r="X90" s="210"/>
      <c r="Y90" s="210"/>
      <c r="Z90" s="210"/>
      <c r="AA90" s="210"/>
      <c r="AB90" s="210"/>
      <c r="AC90" s="210"/>
      <c r="AD90" s="210"/>
      <c r="AE90" s="210" t="s">
        <v>103</v>
      </c>
      <c r="AF90" s="210">
        <v>0</v>
      </c>
      <c r="AG90" s="210"/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0.399999999999999" outlineLevel="1" x14ac:dyDescent="0.25">
      <c r="A91" s="211">
        <v>33</v>
      </c>
      <c r="B91" s="218" t="s">
        <v>203</v>
      </c>
      <c r="C91" s="263" t="s">
        <v>204</v>
      </c>
      <c r="D91" s="220" t="s">
        <v>125</v>
      </c>
      <c r="E91" s="226">
        <v>111.86</v>
      </c>
      <c r="F91" s="230">
        <f>H91+J91</f>
        <v>0</v>
      </c>
      <c r="G91" s="231">
        <f>ROUND(E91*F91,2)</f>
        <v>0</v>
      </c>
      <c r="H91" s="231"/>
      <c r="I91" s="231">
        <f>ROUND(E91*H91,2)</f>
        <v>0</v>
      </c>
      <c r="J91" s="231"/>
      <c r="K91" s="231">
        <f>ROUND(E91*J91,2)</f>
        <v>0</v>
      </c>
      <c r="L91" s="231">
        <v>21</v>
      </c>
      <c r="M91" s="231">
        <f>G91*(1+L91/100)</f>
        <v>0</v>
      </c>
      <c r="N91" s="220">
        <v>2.3E-2</v>
      </c>
      <c r="O91" s="220">
        <f>ROUND(E91*N91,5)</f>
        <v>2.5727799999999998</v>
      </c>
      <c r="P91" s="220">
        <v>0</v>
      </c>
      <c r="Q91" s="220">
        <f>ROUND(E91*P91,5)</f>
        <v>0</v>
      </c>
      <c r="R91" s="220"/>
      <c r="S91" s="220"/>
      <c r="T91" s="221">
        <v>0.03</v>
      </c>
      <c r="U91" s="220">
        <f>ROUND(E91*T91,2)</f>
        <v>3.36</v>
      </c>
      <c r="V91" s="210"/>
      <c r="W91" s="210"/>
      <c r="X91" s="210"/>
      <c r="Y91" s="210"/>
      <c r="Z91" s="210"/>
      <c r="AA91" s="210"/>
      <c r="AB91" s="210"/>
      <c r="AC91" s="210"/>
      <c r="AD91" s="210"/>
      <c r="AE91" s="210" t="s">
        <v>101</v>
      </c>
      <c r="AF91" s="210"/>
      <c r="AG91" s="210"/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5">
      <c r="A92" s="211"/>
      <c r="B92" s="218"/>
      <c r="C92" s="264" t="s">
        <v>205</v>
      </c>
      <c r="D92" s="222"/>
      <c r="E92" s="227">
        <v>72.5</v>
      </c>
      <c r="F92" s="231"/>
      <c r="G92" s="231"/>
      <c r="H92" s="231"/>
      <c r="I92" s="231"/>
      <c r="J92" s="231"/>
      <c r="K92" s="231"/>
      <c r="L92" s="231"/>
      <c r="M92" s="231"/>
      <c r="N92" s="220"/>
      <c r="O92" s="220"/>
      <c r="P92" s="220"/>
      <c r="Q92" s="220"/>
      <c r="R92" s="220"/>
      <c r="S92" s="220"/>
      <c r="T92" s="221"/>
      <c r="U92" s="220"/>
      <c r="V92" s="210"/>
      <c r="W92" s="210"/>
      <c r="X92" s="210"/>
      <c r="Y92" s="210"/>
      <c r="Z92" s="210"/>
      <c r="AA92" s="210"/>
      <c r="AB92" s="210"/>
      <c r="AC92" s="210"/>
      <c r="AD92" s="210"/>
      <c r="AE92" s="210" t="s">
        <v>103</v>
      </c>
      <c r="AF92" s="210">
        <v>0</v>
      </c>
      <c r="AG92" s="210"/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5">
      <c r="A93" s="211"/>
      <c r="B93" s="218"/>
      <c r="C93" s="264" t="s">
        <v>206</v>
      </c>
      <c r="D93" s="222"/>
      <c r="E93" s="227">
        <v>39.36</v>
      </c>
      <c r="F93" s="231"/>
      <c r="G93" s="231"/>
      <c r="H93" s="231"/>
      <c r="I93" s="231"/>
      <c r="J93" s="231"/>
      <c r="K93" s="231"/>
      <c r="L93" s="231"/>
      <c r="M93" s="231"/>
      <c r="N93" s="220"/>
      <c r="O93" s="220"/>
      <c r="P93" s="220"/>
      <c r="Q93" s="220"/>
      <c r="R93" s="220"/>
      <c r="S93" s="220"/>
      <c r="T93" s="221"/>
      <c r="U93" s="220"/>
      <c r="V93" s="210"/>
      <c r="W93" s="210"/>
      <c r="X93" s="210"/>
      <c r="Y93" s="210"/>
      <c r="Z93" s="210"/>
      <c r="AA93" s="210"/>
      <c r="AB93" s="210"/>
      <c r="AC93" s="210"/>
      <c r="AD93" s="210"/>
      <c r="AE93" s="210" t="s">
        <v>103</v>
      </c>
      <c r="AF93" s="210">
        <v>0</v>
      </c>
      <c r="AG93" s="210"/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ht="20.399999999999999" outlineLevel="1" x14ac:dyDescent="0.25">
      <c r="A94" s="211">
        <v>34</v>
      </c>
      <c r="B94" s="218" t="s">
        <v>207</v>
      </c>
      <c r="C94" s="263" t="s">
        <v>208</v>
      </c>
      <c r="D94" s="220" t="s">
        <v>125</v>
      </c>
      <c r="E94" s="226">
        <v>111.86</v>
      </c>
      <c r="F94" s="230">
        <f>H94+J94</f>
        <v>0</v>
      </c>
      <c r="G94" s="231">
        <f>ROUND(E94*F94,2)</f>
        <v>0</v>
      </c>
      <c r="H94" s="231"/>
      <c r="I94" s="231">
        <f>ROUND(E94*H94,2)</f>
        <v>0</v>
      </c>
      <c r="J94" s="231"/>
      <c r="K94" s="231">
        <f>ROUND(E94*J94,2)</f>
        <v>0</v>
      </c>
      <c r="L94" s="231">
        <v>21</v>
      </c>
      <c r="M94" s="231">
        <f>G94*(1+L94/100)</f>
        <v>0</v>
      </c>
      <c r="N94" s="220">
        <v>0.52900000000000003</v>
      </c>
      <c r="O94" s="220">
        <f>ROUND(E94*N94,5)</f>
        <v>59.173940000000002</v>
      </c>
      <c r="P94" s="220">
        <v>0</v>
      </c>
      <c r="Q94" s="220">
        <f>ROUND(E94*P94,5)</f>
        <v>0</v>
      </c>
      <c r="R94" s="220"/>
      <c r="S94" s="220"/>
      <c r="T94" s="221">
        <v>3.1E-2</v>
      </c>
      <c r="U94" s="220">
        <f>ROUND(E94*T94,2)</f>
        <v>3.47</v>
      </c>
      <c r="V94" s="210"/>
      <c r="W94" s="210"/>
      <c r="X94" s="210"/>
      <c r="Y94" s="210"/>
      <c r="Z94" s="210"/>
      <c r="AA94" s="210"/>
      <c r="AB94" s="210"/>
      <c r="AC94" s="210"/>
      <c r="AD94" s="210"/>
      <c r="AE94" s="210" t="s">
        <v>101</v>
      </c>
      <c r="AF94" s="210"/>
      <c r="AG94" s="210"/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5">
      <c r="A95" s="211"/>
      <c r="B95" s="218"/>
      <c r="C95" s="264" t="s">
        <v>205</v>
      </c>
      <c r="D95" s="222"/>
      <c r="E95" s="227">
        <v>72.5</v>
      </c>
      <c r="F95" s="231"/>
      <c r="G95" s="231"/>
      <c r="H95" s="231"/>
      <c r="I95" s="231"/>
      <c r="J95" s="231"/>
      <c r="K95" s="231"/>
      <c r="L95" s="231"/>
      <c r="M95" s="231"/>
      <c r="N95" s="220"/>
      <c r="O95" s="220"/>
      <c r="P95" s="220"/>
      <c r="Q95" s="220"/>
      <c r="R95" s="220"/>
      <c r="S95" s="220"/>
      <c r="T95" s="221"/>
      <c r="U95" s="220"/>
      <c r="V95" s="210"/>
      <c r="W95" s="210"/>
      <c r="X95" s="210"/>
      <c r="Y95" s="210"/>
      <c r="Z95" s="210"/>
      <c r="AA95" s="210"/>
      <c r="AB95" s="210"/>
      <c r="AC95" s="210"/>
      <c r="AD95" s="210"/>
      <c r="AE95" s="210" t="s">
        <v>103</v>
      </c>
      <c r="AF95" s="210">
        <v>0</v>
      </c>
      <c r="AG95" s="210"/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5">
      <c r="A96" s="211"/>
      <c r="B96" s="218"/>
      <c r="C96" s="264" t="s">
        <v>206</v>
      </c>
      <c r="D96" s="222"/>
      <c r="E96" s="227">
        <v>39.36</v>
      </c>
      <c r="F96" s="231"/>
      <c r="G96" s="231"/>
      <c r="H96" s="231"/>
      <c r="I96" s="231"/>
      <c r="J96" s="231"/>
      <c r="K96" s="231"/>
      <c r="L96" s="231"/>
      <c r="M96" s="231"/>
      <c r="N96" s="220"/>
      <c r="O96" s="220"/>
      <c r="P96" s="220"/>
      <c r="Q96" s="220"/>
      <c r="R96" s="220"/>
      <c r="S96" s="220"/>
      <c r="T96" s="221"/>
      <c r="U96" s="220"/>
      <c r="V96" s="210"/>
      <c r="W96" s="210"/>
      <c r="X96" s="210"/>
      <c r="Y96" s="210"/>
      <c r="Z96" s="210"/>
      <c r="AA96" s="210"/>
      <c r="AB96" s="210"/>
      <c r="AC96" s="210"/>
      <c r="AD96" s="210"/>
      <c r="AE96" s="210" t="s">
        <v>103</v>
      </c>
      <c r="AF96" s="210">
        <v>0</v>
      </c>
      <c r="AG96" s="210"/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5">
      <c r="A97" s="211">
        <v>35</v>
      </c>
      <c r="B97" s="218" t="s">
        <v>209</v>
      </c>
      <c r="C97" s="263" t="s">
        <v>210</v>
      </c>
      <c r="D97" s="220" t="s">
        <v>125</v>
      </c>
      <c r="E97" s="226">
        <v>56</v>
      </c>
      <c r="F97" s="230">
        <f>H97+J97</f>
        <v>0</v>
      </c>
      <c r="G97" s="231">
        <f>ROUND(E97*F97,2)</f>
        <v>0</v>
      </c>
      <c r="H97" s="231"/>
      <c r="I97" s="231">
        <f>ROUND(E97*H97,2)</f>
        <v>0</v>
      </c>
      <c r="J97" s="231"/>
      <c r="K97" s="231">
        <f>ROUND(E97*J97,2)</f>
        <v>0</v>
      </c>
      <c r="L97" s="231">
        <v>21</v>
      </c>
      <c r="M97" s="231">
        <f>G97*(1+L97/100)</f>
        <v>0</v>
      </c>
      <c r="N97" s="220">
        <v>0.46</v>
      </c>
      <c r="O97" s="220">
        <f>ROUND(E97*N97,5)</f>
        <v>25.76</v>
      </c>
      <c r="P97" s="220">
        <v>0</v>
      </c>
      <c r="Q97" s="220">
        <f>ROUND(E97*P97,5)</f>
        <v>0</v>
      </c>
      <c r="R97" s="220"/>
      <c r="S97" s="220"/>
      <c r="T97" s="221">
        <v>2.9000000000000001E-2</v>
      </c>
      <c r="U97" s="220">
        <f>ROUND(E97*T97,2)</f>
        <v>1.62</v>
      </c>
      <c r="V97" s="210"/>
      <c r="W97" s="210"/>
      <c r="X97" s="210"/>
      <c r="Y97" s="210"/>
      <c r="Z97" s="210"/>
      <c r="AA97" s="210"/>
      <c r="AB97" s="210"/>
      <c r="AC97" s="210"/>
      <c r="AD97" s="210"/>
      <c r="AE97" s="210" t="s">
        <v>101</v>
      </c>
      <c r="AF97" s="210"/>
      <c r="AG97" s="210"/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5">
      <c r="A98" s="211"/>
      <c r="B98" s="218"/>
      <c r="C98" s="266" t="s">
        <v>211</v>
      </c>
      <c r="D98" s="225"/>
      <c r="E98" s="229"/>
      <c r="F98" s="233"/>
      <c r="G98" s="234"/>
      <c r="H98" s="231"/>
      <c r="I98" s="231"/>
      <c r="J98" s="231"/>
      <c r="K98" s="231"/>
      <c r="L98" s="231"/>
      <c r="M98" s="231"/>
      <c r="N98" s="220"/>
      <c r="O98" s="220"/>
      <c r="P98" s="220"/>
      <c r="Q98" s="220"/>
      <c r="R98" s="220"/>
      <c r="S98" s="220"/>
      <c r="T98" s="221"/>
      <c r="U98" s="220"/>
      <c r="V98" s="210"/>
      <c r="W98" s="210"/>
      <c r="X98" s="210"/>
      <c r="Y98" s="210"/>
      <c r="Z98" s="210"/>
      <c r="AA98" s="210"/>
      <c r="AB98" s="210"/>
      <c r="AC98" s="210"/>
      <c r="AD98" s="210"/>
      <c r="AE98" s="210" t="s">
        <v>212</v>
      </c>
      <c r="AF98" s="210"/>
      <c r="AG98" s="210"/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3" t="str">
        <f>C98</f>
        <v>Změna frakce kameniva na 8-16 mm.</v>
      </c>
      <c r="BB98" s="210"/>
      <c r="BC98" s="210"/>
      <c r="BD98" s="210"/>
      <c r="BE98" s="210"/>
      <c r="BF98" s="210"/>
      <c r="BG98" s="210"/>
      <c r="BH98" s="210"/>
    </row>
    <row r="99" spans="1:60" outlineLevel="1" x14ac:dyDescent="0.25">
      <c r="A99" s="211"/>
      <c r="B99" s="218"/>
      <c r="C99" s="264" t="s">
        <v>213</v>
      </c>
      <c r="D99" s="222"/>
      <c r="E99" s="227">
        <v>28</v>
      </c>
      <c r="F99" s="231"/>
      <c r="G99" s="231"/>
      <c r="H99" s="231"/>
      <c r="I99" s="231"/>
      <c r="J99" s="231"/>
      <c r="K99" s="231"/>
      <c r="L99" s="231"/>
      <c r="M99" s="231"/>
      <c r="N99" s="220"/>
      <c r="O99" s="220"/>
      <c r="P99" s="220"/>
      <c r="Q99" s="220"/>
      <c r="R99" s="220"/>
      <c r="S99" s="220"/>
      <c r="T99" s="221"/>
      <c r="U99" s="220"/>
      <c r="V99" s="210"/>
      <c r="W99" s="210"/>
      <c r="X99" s="210"/>
      <c r="Y99" s="210"/>
      <c r="Z99" s="210"/>
      <c r="AA99" s="210"/>
      <c r="AB99" s="210"/>
      <c r="AC99" s="210"/>
      <c r="AD99" s="210"/>
      <c r="AE99" s="210" t="s">
        <v>103</v>
      </c>
      <c r="AF99" s="210">
        <v>0</v>
      </c>
      <c r="AG99" s="210"/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11"/>
      <c r="B100" s="218"/>
      <c r="C100" s="264" t="s">
        <v>214</v>
      </c>
      <c r="D100" s="222"/>
      <c r="E100" s="227">
        <v>28</v>
      </c>
      <c r="F100" s="231"/>
      <c r="G100" s="231"/>
      <c r="H100" s="231"/>
      <c r="I100" s="231"/>
      <c r="J100" s="231"/>
      <c r="K100" s="231"/>
      <c r="L100" s="231"/>
      <c r="M100" s="231"/>
      <c r="N100" s="220"/>
      <c r="O100" s="220"/>
      <c r="P100" s="220"/>
      <c r="Q100" s="220"/>
      <c r="R100" s="220"/>
      <c r="S100" s="220"/>
      <c r="T100" s="221"/>
      <c r="U100" s="22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 t="s">
        <v>103</v>
      </c>
      <c r="AF100" s="210">
        <v>0</v>
      </c>
      <c r="AG100" s="210"/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5">
      <c r="A101" s="211">
        <v>36</v>
      </c>
      <c r="B101" s="218" t="s">
        <v>215</v>
      </c>
      <c r="C101" s="263" t="s">
        <v>216</v>
      </c>
      <c r="D101" s="220" t="s">
        <v>125</v>
      </c>
      <c r="E101" s="226">
        <v>56</v>
      </c>
      <c r="F101" s="230">
        <f>H101+J101</f>
        <v>0</v>
      </c>
      <c r="G101" s="231">
        <f>ROUND(E101*F101,2)</f>
        <v>0</v>
      </c>
      <c r="H101" s="231"/>
      <c r="I101" s="231">
        <f>ROUND(E101*H101,2)</f>
        <v>0</v>
      </c>
      <c r="J101" s="231"/>
      <c r="K101" s="231">
        <f>ROUND(E101*J101,2)</f>
        <v>0</v>
      </c>
      <c r="L101" s="231">
        <v>21</v>
      </c>
      <c r="M101" s="231">
        <f>G101*(1+L101/100)</f>
        <v>0</v>
      </c>
      <c r="N101" s="220">
        <v>0</v>
      </c>
      <c r="O101" s="220">
        <f>ROUND(E101*N101,5)</f>
        <v>0</v>
      </c>
      <c r="P101" s="220">
        <v>0</v>
      </c>
      <c r="Q101" s="220">
        <f>ROUND(E101*P101,5)</f>
        <v>0</v>
      </c>
      <c r="R101" s="220"/>
      <c r="S101" s="220"/>
      <c r="T101" s="221">
        <v>9.0999999999999998E-2</v>
      </c>
      <c r="U101" s="220">
        <f>ROUND(E101*T101,2)</f>
        <v>5.0999999999999996</v>
      </c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 t="s">
        <v>101</v>
      </c>
      <c r="AF101" s="210"/>
      <c r="AG101" s="210"/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5">
      <c r="A102" s="211"/>
      <c r="B102" s="218"/>
      <c r="C102" s="264" t="s">
        <v>217</v>
      </c>
      <c r="D102" s="222"/>
      <c r="E102" s="227">
        <v>28</v>
      </c>
      <c r="F102" s="231"/>
      <c r="G102" s="231"/>
      <c r="H102" s="231"/>
      <c r="I102" s="231"/>
      <c r="J102" s="231"/>
      <c r="K102" s="231"/>
      <c r="L102" s="231"/>
      <c r="M102" s="231"/>
      <c r="N102" s="220"/>
      <c r="O102" s="220"/>
      <c r="P102" s="220"/>
      <c r="Q102" s="220"/>
      <c r="R102" s="220"/>
      <c r="S102" s="220"/>
      <c r="T102" s="221"/>
      <c r="U102" s="22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 t="s">
        <v>103</v>
      </c>
      <c r="AF102" s="210">
        <v>0</v>
      </c>
      <c r="AG102" s="210"/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5">
      <c r="A103" s="211"/>
      <c r="B103" s="218"/>
      <c r="C103" s="264" t="s">
        <v>218</v>
      </c>
      <c r="D103" s="222"/>
      <c r="E103" s="227">
        <v>28</v>
      </c>
      <c r="F103" s="231"/>
      <c r="G103" s="231"/>
      <c r="H103" s="231"/>
      <c r="I103" s="231"/>
      <c r="J103" s="231"/>
      <c r="K103" s="231"/>
      <c r="L103" s="231"/>
      <c r="M103" s="231"/>
      <c r="N103" s="220"/>
      <c r="O103" s="220"/>
      <c r="P103" s="220"/>
      <c r="Q103" s="220"/>
      <c r="R103" s="220"/>
      <c r="S103" s="220"/>
      <c r="T103" s="221"/>
      <c r="U103" s="22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 t="s">
        <v>103</v>
      </c>
      <c r="AF103" s="210">
        <v>0</v>
      </c>
      <c r="AG103" s="210"/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5">
      <c r="A104" s="211">
        <v>37</v>
      </c>
      <c r="B104" s="218" t="s">
        <v>219</v>
      </c>
      <c r="C104" s="263" t="s">
        <v>220</v>
      </c>
      <c r="D104" s="220" t="s">
        <v>125</v>
      </c>
      <c r="E104" s="226">
        <v>20.7</v>
      </c>
      <c r="F104" s="230">
        <f>H104+J104</f>
        <v>0</v>
      </c>
      <c r="G104" s="231">
        <f>ROUND(E104*F104,2)</f>
        <v>0</v>
      </c>
      <c r="H104" s="231"/>
      <c r="I104" s="231">
        <f>ROUND(E104*H104,2)</f>
        <v>0</v>
      </c>
      <c r="J104" s="231"/>
      <c r="K104" s="231">
        <f>ROUND(E104*J104,2)</f>
        <v>0</v>
      </c>
      <c r="L104" s="231">
        <v>21</v>
      </c>
      <c r="M104" s="231">
        <f>G104*(1+L104/100)</f>
        <v>0</v>
      </c>
      <c r="N104" s="220">
        <v>2.0000000000000001E-4</v>
      </c>
      <c r="O104" s="220">
        <f>ROUND(E104*N104,5)</f>
        <v>4.1399999999999996E-3</v>
      </c>
      <c r="P104" s="220">
        <v>0</v>
      </c>
      <c r="Q104" s="220">
        <f>ROUND(E104*P104,5)</f>
        <v>0</v>
      </c>
      <c r="R104" s="220"/>
      <c r="S104" s="220"/>
      <c r="T104" s="221">
        <v>0</v>
      </c>
      <c r="U104" s="220">
        <f>ROUND(E104*T104,2)</f>
        <v>0</v>
      </c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 t="s">
        <v>185</v>
      </c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5">
      <c r="A105" s="211"/>
      <c r="B105" s="218"/>
      <c r="C105" s="264" t="s">
        <v>221</v>
      </c>
      <c r="D105" s="222"/>
      <c r="E105" s="227">
        <v>20.7</v>
      </c>
      <c r="F105" s="231"/>
      <c r="G105" s="231"/>
      <c r="H105" s="231"/>
      <c r="I105" s="231"/>
      <c r="J105" s="231"/>
      <c r="K105" s="231"/>
      <c r="L105" s="231"/>
      <c r="M105" s="231"/>
      <c r="N105" s="220"/>
      <c r="O105" s="220"/>
      <c r="P105" s="220"/>
      <c r="Q105" s="220"/>
      <c r="R105" s="220"/>
      <c r="S105" s="220"/>
      <c r="T105" s="221"/>
      <c r="U105" s="220"/>
      <c r="V105" s="210"/>
      <c r="W105" s="210"/>
      <c r="X105" s="210"/>
      <c r="Y105" s="210"/>
      <c r="Z105" s="210"/>
      <c r="AA105" s="210"/>
      <c r="AB105" s="210"/>
      <c r="AC105" s="210"/>
      <c r="AD105" s="210"/>
      <c r="AE105" s="210" t="s">
        <v>103</v>
      </c>
      <c r="AF105" s="210">
        <v>0</v>
      </c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x14ac:dyDescent="0.25">
      <c r="A106" s="212" t="s">
        <v>96</v>
      </c>
      <c r="B106" s="219" t="s">
        <v>59</v>
      </c>
      <c r="C106" s="265" t="s">
        <v>60</v>
      </c>
      <c r="D106" s="223"/>
      <c r="E106" s="228"/>
      <c r="F106" s="232"/>
      <c r="G106" s="232">
        <f>SUMIF(AE107:AE118,"&lt;&gt;NOR",G107:G118)</f>
        <v>0</v>
      </c>
      <c r="H106" s="232"/>
      <c r="I106" s="232">
        <f>SUM(I107:I118)</f>
        <v>0</v>
      </c>
      <c r="J106" s="232"/>
      <c r="K106" s="232">
        <f>SUM(K107:K118)</f>
        <v>0</v>
      </c>
      <c r="L106" s="232"/>
      <c r="M106" s="232">
        <f>SUM(M107:M118)</f>
        <v>0</v>
      </c>
      <c r="N106" s="223"/>
      <c r="O106" s="223">
        <f>SUM(O107:O118)</f>
        <v>22.521660000000001</v>
      </c>
      <c r="P106" s="223"/>
      <c r="Q106" s="223">
        <f>SUM(Q107:Q118)</f>
        <v>0</v>
      </c>
      <c r="R106" s="223"/>
      <c r="S106" s="223"/>
      <c r="T106" s="224"/>
      <c r="U106" s="223">
        <f>SUM(U107:U118)</f>
        <v>37.04</v>
      </c>
      <c r="AE106" t="s">
        <v>97</v>
      </c>
    </row>
    <row r="107" spans="1:60" outlineLevel="1" x14ac:dyDescent="0.25">
      <c r="A107" s="211">
        <v>38</v>
      </c>
      <c r="B107" s="218" t="s">
        <v>222</v>
      </c>
      <c r="C107" s="263" t="s">
        <v>223</v>
      </c>
      <c r="D107" s="220" t="s">
        <v>125</v>
      </c>
      <c r="E107" s="226">
        <v>42</v>
      </c>
      <c r="F107" s="230">
        <f>H107+J107</f>
        <v>0</v>
      </c>
      <c r="G107" s="231">
        <f>ROUND(E107*F107,2)</f>
        <v>0</v>
      </c>
      <c r="H107" s="231"/>
      <c r="I107" s="231">
        <f>ROUND(E107*H107,2)</f>
        <v>0</v>
      </c>
      <c r="J107" s="231"/>
      <c r="K107" s="231">
        <f>ROUND(E107*J107,2)</f>
        <v>0</v>
      </c>
      <c r="L107" s="231">
        <v>21</v>
      </c>
      <c r="M107" s="231">
        <f>G107*(1+L107/100)</f>
        <v>0</v>
      </c>
      <c r="N107" s="220">
        <v>5.5449999999999999E-2</v>
      </c>
      <c r="O107" s="220">
        <f>ROUND(E107*N107,5)</f>
        <v>2.3289</v>
      </c>
      <c r="P107" s="220">
        <v>0</v>
      </c>
      <c r="Q107" s="220">
        <f>ROUND(E107*P107,5)</f>
        <v>0</v>
      </c>
      <c r="R107" s="220"/>
      <c r="S107" s="220"/>
      <c r="T107" s="221">
        <v>0.442</v>
      </c>
      <c r="U107" s="220">
        <f>ROUND(E107*T107,2)</f>
        <v>18.559999999999999</v>
      </c>
      <c r="V107" s="210"/>
      <c r="W107" s="210"/>
      <c r="X107" s="210"/>
      <c r="Y107" s="210"/>
      <c r="Z107" s="210"/>
      <c r="AA107" s="210"/>
      <c r="AB107" s="210"/>
      <c r="AC107" s="210"/>
      <c r="AD107" s="210"/>
      <c r="AE107" s="210" t="s">
        <v>101</v>
      </c>
      <c r="AF107" s="210"/>
      <c r="AG107" s="210"/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5">
      <c r="A108" s="211"/>
      <c r="B108" s="218"/>
      <c r="C108" s="264" t="s">
        <v>126</v>
      </c>
      <c r="D108" s="222"/>
      <c r="E108" s="227">
        <v>29</v>
      </c>
      <c r="F108" s="231"/>
      <c r="G108" s="231"/>
      <c r="H108" s="231"/>
      <c r="I108" s="231"/>
      <c r="J108" s="231"/>
      <c r="K108" s="231"/>
      <c r="L108" s="231"/>
      <c r="M108" s="231"/>
      <c r="N108" s="220"/>
      <c r="O108" s="220"/>
      <c r="P108" s="220"/>
      <c r="Q108" s="220"/>
      <c r="R108" s="220"/>
      <c r="S108" s="220"/>
      <c r="T108" s="221"/>
      <c r="U108" s="220"/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 t="s">
        <v>103</v>
      </c>
      <c r="AF108" s="210">
        <v>0</v>
      </c>
      <c r="AG108" s="210"/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5">
      <c r="A109" s="211"/>
      <c r="B109" s="218"/>
      <c r="C109" s="264" t="s">
        <v>127</v>
      </c>
      <c r="D109" s="222"/>
      <c r="E109" s="227">
        <v>13</v>
      </c>
      <c r="F109" s="231"/>
      <c r="G109" s="231"/>
      <c r="H109" s="231"/>
      <c r="I109" s="231"/>
      <c r="J109" s="231"/>
      <c r="K109" s="231"/>
      <c r="L109" s="231"/>
      <c r="M109" s="231"/>
      <c r="N109" s="220"/>
      <c r="O109" s="220"/>
      <c r="P109" s="220"/>
      <c r="Q109" s="220"/>
      <c r="R109" s="220"/>
      <c r="S109" s="220"/>
      <c r="T109" s="221"/>
      <c r="U109" s="22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 t="s">
        <v>103</v>
      </c>
      <c r="AF109" s="210">
        <v>0</v>
      </c>
      <c r="AG109" s="210"/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20.399999999999999" outlineLevel="1" x14ac:dyDescent="0.25">
      <c r="A110" s="211">
        <v>39</v>
      </c>
      <c r="B110" s="218" t="s">
        <v>224</v>
      </c>
      <c r="C110" s="263" t="s">
        <v>225</v>
      </c>
      <c r="D110" s="220" t="s">
        <v>125</v>
      </c>
      <c r="E110" s="226">
        <v>42</v>
      </c>
      <c r="F110" s="230">
        <f>H110+J110</f>
        <v>0</v>
      </c>
      <c r="G110" s="231">
        <f>ROUND(E110*F110,2)</f>
        <v>0</v>
      </c>
      <c r="H110" s="231"/>
      <c r="I110" s="231">
        <f>ROUND(E110*H110,2)</f>
        <v>0</v>
      </c>
      <c r="J110" s="231"/>
      <c r="K110" s="231">
        <f>ROUND(E110*J110,2)</f>
        <v>0</v>
      </c>
      <c r="L110" s="231">
        <v>21</v>
      </c>
      <c r="M110" s="231">
        <f>G110*(1+L110/100)</f>
        <v>0</v>
      </c>
      <c r="N110" s="220">
        <v>0.34499999999999997</v>
      </c>
      <c r="O110" s="220">
        <f>ROUND(E110*N110,5)</f>
        <v>14.49</v>
      </c>
      <c r="P110" s="220">
        <v>0</v>
      </c>
      <c r="Q110" s="220">
        <f>ROUND(E110*P110,5)</f>
        <v>0</v>
      </c>
      <c r="R110" s="220"/>
      <c r="S110" s="220"/>
      <c r="T110" s="221">
        <v>0.03</v>
      </c>
      <c r="U110" s="220">
        <f>ROUND(E110*T110,2)</f>
        <v>1.26</v>
      </c>
      <c r="V110" s="210"/>
      <c r="W110" s="210"/>
      <c r="X110" s="210"/>
      <c r="Y110" s="210"/>
      <c r="Z110" s="210"/>
      <c r="AA110" s="210"/>
      <c r="AB110" s="210"/>
      <c r="AC110" s="210"/>
      <c r="AD110" s="210"/>
      <c r="AE110" s="210" t="s">
        <v>101</v>
      </c>
      <c r="AF110" s="210"/>
      <c r="AG110" s="210"/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5">
      <c r="A111" s="211"/>
      <c r="B111" s="218"/>
      <c r="C111" s="264" t="s">
        <v>126</v>
      </c>
      <c r="D111" s="222"/>
      <c r="E111" s="227">
        <v>29</v>
      </c>
      <c r="F111" s="231"/>
      <c r="G111" s="231"/>
      <c r="H111" s="231"/>
      <c r="I111" s="231"/>
      <c r="J111" s="231"/>
      <c r="K111" s="231"/>
      <c r="L111" s="231"/>
      <c r="M111" s="231"/>
      <c r="N111" s="220"/>
      <c r="O111" s="220"/>
      <c r="P111" s="220"/>
      <c r="Q111" s="220"/>
      <c r="R111" s="220"/>
      <c r="S111" s="220"/>
      <c r="T111" s="221"/>
      <c r="U111" s="220"/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 t="s">
        <v>103</v>
      </c>
      <c r="AF111" s="210">
        <v>0</v>
      </c>
      <c r="AG111" s="210"/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5">
      <c r="A112" s="211"/>
      <c r="B112" s="218"/>
      <c r="C112" s="264" t="s">
        <v>127</v>
      </c>
      <c r="D112" s="222"/>
      <c r="E112" s="227">
        <v>13</v>
      </c>
      <c r="F112" s="231"/>
      <c r="G112" s="231"/>
      <c r="H112" s="231"/>
      <c r="I112" s="231"/>
      <c r="J112" s="231"/>
      <c r="K112" s="231"/>
      <c r="L112" s="231"/>
      <c r="M112" s="231"/>
      <c r="N112" s="220"/>
      <c r="O112" s="220"/>
      <c r="P112" s="220"/>
      <c r="Q112" s="220"/>
      <c r="R112" s="220"/>
      <c r="S112" s="220"/>
      <c r="T112" s="221"/>
      <c r="U112" s="22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 t="s">
        <v>103</v>
      </c>
      <c r="AF112" s="210">
        <v>0</v>
      </c>
      <c r="AG112" s="210"/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5">
      <c r="A113" s="211">
        <v>40</v>
      </c>
      <c r="B113" s="218" t="s">
        <v>226</v>
      </c>
      <c r="C113" s="263" t="s">
        <v>227</v>
      </c>
      <c r="D113" s="220" t="s">
        <v>125</v>
      </c>
      <c r="E113" s="226">
        <v>44.1</v>
      </c>
      <c r="F113" s="230">
        <f>H113+J113</f>
        <v>0</v>
      </c>
      <c r="G113" s="231">
        <f>ROUND(E113*F113,2)</f>
        <v>0</v>
      </c>
      <c r="H113" s="231"/>
      <c r="I113" s="231">
        <f>ROUND(E113*H113,2)</f>
        <v>0</v>
      </c>
      <c r="J113" s="231"/>
      <c r="K113" s="231">
        <f>ROUND(E113*J113,2)</f>
        <v>0</v>
      </c>
      <c r="L113" s="231">
        <v>21</v>
      </c>
      <c r="M113" s="231">
        <f>G113*(1+L113/100)</f>
        <v>0</v>
      </c>
      <c r="N113" s="220">
        <v>0.129</v>
      </c>
      <c r="O113" s="220">
        <f>ROUND(E113*N113,5)</f>
        <v>5.6889000000000003</v>
      </c>
      <c r="P113" s="220">
        <v>0</v>
      </c>
      <c r="Q113" s="220">
        <f>ROUND(E113*P113,5)</f>
        <v>0</v>
      </c>
      <c r="R113" s="220"/>
      <c r="S113" s="220"/>
      <c r="T113" s="221">
        <v>0</v>
      </c>
      <c r="U113" s="220">
        <f>ROUND(E113*T113,2)</f>
        <v>0</v>
      </c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 t="s">
        <v>185</v>
      </c>
      <c r="AF113" s="210"/>
      <c r="AG113" s="210"/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5">
      <c r="A114" s="211"/>
      <c r="B114" s="218"/>
      <c r="C114" s="264" t="s">
        <v>228</v>
      </c>
      <c r="D114" s="222"/>
      <c r="E114" s="227">
        <v>30.45</v>
      </c>
      <c r="F114" s="231"/>
      <c r="G114" s="231"/>
      <c r="H114" s="231"/>
      <c r="I114" s="231"/>
      <c r="J114" s="231"/>
      <c r="K114" s="231"/>
      <c r="L114" s="231"/>
      <c r="M114" s="231"/>
      <c r="N114" s="220"/>
      <c r="O114" s="220"/>
      <c r="P114" s="220"/>
      <c r="Q114" s="220"/>
      <c r="R114" s="220"/>
      <c r="S114" s="220"/>
      <c r="T114" s="221"/>
      <c r="U114" s="220"/>
      <c r="V114" s="210"/>
      <c r="W114" s="210"/>
      <c r="X114" s="210"/>
      <c r="Y114" s="210"/>
      <c r="Z114" s="210"/>
      <c r="AA114" s="210"/>
      <c r="AB114" s="210"/>
      <c r="AC114" s="210"/>
      <c r="AD114" s="210"/>
      <c r="AE114" s="210" t="s">
        <v>103</v>
      </c>
      <c r="AF114" s="210">
        <v>0</v>
      </c>
      <c r="AG114" s="210"/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5">
      <c r="A115" s="211"/>
      <c r="B115" s="218"/>
      <c r="C115" s="264" t="s">
        <v>229</v>
      </c>
      <c r="D115" s="222"/>
      <c r="E115" s="227">
        <v>13.65</v>
      </c>
      <c r="F115" s="231"/>
      <c r="G115" s="231"/>
      <c r="H115" s="231"/>
      <c r="I115" s="231"/>
      <c r="J115" s="231"/>
      <c r="K115" s="231"/>
      <c r="L115" s="231"/>
      <c r="M115" s="231"/>
      <c r="N115" s="220"/>
      <c r="O115" s="220"/>
      <c r="P115" s="220"/>
      <c r="Q115" s="220"/>
      <c r="R115" s="220"/>
      <c r="S115" s="220"/>
      <c r="T115" s="221"/>
      <c r="U115" s="22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 t="s">
        <v>103</v>
      </c>
      <c r="AF115" s="210">
        <v>0</v>
      </c>
      <c r="AG115" s="210"/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5">
      <c r="A116" s="211">
        <v>41</v>
      </c>
      <c r="B116" s="218" t="s">
        <v>230</v>
      </c>
      <c r="C116" s="263" t="s">
        <v>231</v>
      </c>
      <c r="D116" s="220" t="s">
        <v>140</v>
      </c>
      <c r="E116" s="226">
        <v>42</v>
      </c>
      <c r="F116" s="230">
        <f>H116+J116</f>
        <v>0</v>
      </c>
      <c r="G116" s="231">
        <f>ROUND(E116*F116,2)</f>
        <v>0</v>
      </c>
      <c r="H116" s="231"/>
      <c r="I116" s="231">
        <f>ROUND(E116*H116,2)</f>
        <v>0</v>
      </c>
      <c r="J116" s="231"/>
      <c r="K116" s="231">
        <f>ROUND(E116*J116,2)</f>
        <v>0</v>
      </c>
      <c r="L116" s="231">
        <v>21</v>
      </c>
      <c r="M116" s="231">
        <f>G116*(1+L116/100)</f>
        <v>0</v>
      </c>
      <c r="N116" s="220">
        <v>3.3E-4</v>
      </c>
      <c r="O116" s="220">
        <f>ROUND(E116*N116,5)</f>
        <v>1.3860000000000001E-2</v>
      </c>
      <c r="P116" s="220">
        <v>0</v>
      </c>
      <c r="Q116" s="220">
        <f>ROUND(E116*P116,5)</f>
        <v>0</v>
      </c>
      <c r="R116" s="220"/>
      <c r="S116" s="220"/>
      <c r="T116" s="221">
        <v>0.41</v>
      </c>
      <c r="U116" s="220">
        <f>ROUND(E116*T116,2)</f>
        <v>17.22</v>
      </c>
      <c r="V116" s="210"/>
      <c r="W116" s="210"/>
      <c r="X116" s="210"/>
      <c r="Y116" s="210"/>
      <c r="Z116" s="210"/>
      <c r="AA116" s="210"/>
      <c r="AB116" s="210"/>
      <c r="AC116" s="210"/>
      <c r="AD116" s="210"/>
      <c r="AE116" s="210" t="s">
        <v>101</v>
      </c>
      <c r="AF116" s="210"/>
      <c r="AG116" s="210"/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5">
      <c r="A117" s="211"/>
      <c r="B117" s="218"/>
      <c r="C117" s="264" t="s">
        <v>126</v>
      </c>
      <c r="D117" s="222"/>
      <c r="E117" s="227">
        <v>29</v>
      </c>
      <c r="F117" s="231"/>
      <c r="G117" s="231"/>
      <c r="H117" s="231"/>
      <c r="I117" s="231"/>
      <c r="J117" s="231"/>
      <c r="K117" s="231"/>
      <c r="L117" s="231"/>
      <c r="M117" s="231"/>
      <c r="N117" s="220"/>
      <c r="O117" s="220"/>
      <c r="P117" s="220"/>
      <c r="Q117" s="220"/>
      <c r="R117" s="220"/>
      <c r="S117" s="220"/>
      <c r="T117" s="221"/>
      <c r="U117" s="220"/>
      <c r="V117" s="210"/>
      <c r="W117" s="210"/>
      <c r="X117" s="210"/>
      <c r="Y117" s="210"/>
      <c r="Z117" s="210"/>
      <c r="AA117" s="210"/>
      <c r="AB117" s="210"/>
      <c r="AC117" s="210"/>
      <c r="AD117" s="210"/>
      <c r="AE117" s="210" t="s">
        <v>103</v>
      </c>
      <c r="AF117" s="210">
        <v>0</v>
      </c>
      <c r="AG117" s="210"/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5">
      <c r="A118" s="211"/>
      <c r="B118" s="218"/>
      <c r="C118" s="264" t="s">
        <v>127</v>
      </c>
      <c r="D118" s="222"/>
      <c r="E118" s="227">
        <v>13</v>
      </c>
      <c r="F118" s="231"/>
      <c r="G118" s="231"/>
      <c r="H118" s="231"/>
      <c r="I118" s="231"/>
      <c r="J118" s="231"/>
      <c r="K118" s="231"/>
      <c r="L118" s="231"/>
      <c r="M118" s="231"/>
      <c r="N118" s="220"/>
      <c r="O118" s="220"/>
      <c r="P118" s="220"/>
      <c r="Q118" s="220"/>
      <c r="R118" s="220"/>
      <c r="S118" s="220"/>
      <c r="T118" s="221"/>
      <c r="U118" s="22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 t="s">
        <v>103</v>
      </c>
      <c r="AF118" s="210">
        <v>0</v>
      </c>
      <c r="AG118" s="210"/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x14ac:dyDescent="0.25">
      <c r="A119" s="212" t="s">
        <v>96</v>
      </c>
      <c r="B119" s="219" t="s">
        <v>61</v>
      </c>
      <c r="C119" s="265" t="s">
        <v>62</v>
      </c>
      <c r="D119" s="223"/>
      <c r="E119" s="228"/>
      <c r="F119" s="232"/>
      <c r="G119" s="232">
        <f>SUMIF(AE120:AE145,"&lt;&gt;NOR",G120:G145)</f>
        <v>0</v>
      </c>
      <c r="H119" s="232"/>
      <c r="I119" s="232">
        <f>SUM(I120:I145)</f>
        <v>0</v>
      </c>
      <c r="J119" s="232"/>
      <c r="K119" s="232">
        <f>SUM(K120:K145)</f>
        <v>0</v>
      </c>
      <c r="L119" s="232"/>
      <c r="M119" s="232">
        <f>SUM(M120:M145)</f>
        <v>0</v>
      </c>
      <c r="N119" s="223"/>
      <c r="O119" s="223">
        <f>SUM(O120:O145)</f>
        <v>11.724179999999999</v>
      </c>
      <c r="P119" s="223"/>
      <c r="Q119" s="223">
        <f>SUM(Q120:Q145)</f>
        <v>0</v>
      </c>
      <c r="R119" s="223"/>
      <c r="S119" s="223"/>
      <c r="T119" s="224"/>
      <c r="U119" s="223">
        <f>SUM(U120:U145)</f>
        <v>0</v>
      </c>
      <c r="AE119" t="s">
        <v>97</v>
      </c>
    </row>
    <row r="120" spans="1:60" outlineLevel="1" x14ac:dyDescent="0.25">
      <c r="A120" s="211">
        <v>42</v>
      </c>
      <c r="B120" s="218" t="s">
        <v>232</v>
      </c>
      <c r="C120" s="263" t="s">
        <v>233</v>
      </c>
      <c r="D120" s="220" t="s">
        <v>125</v>
      </c>
      <c r="E120" s="226">
        <v>2968</v>
      </c>
      <c r="F120" s="230">
        <f>H120+J120</f>
        <v>0</v>
      </c>
      <c r="G120" s="231">
        <f>ROUND(E120*F120,2)</f>
        <v>0</v>
      </c>
      <c r="H120" s="231"/>
      <c r="I120" s="231">
        <f>ROUND(E120*H120,2)</f>
        <v>0</v>
      </c>
      <c r="J120" s="231"/>
      <c r="K120" s="231">
        <f>ROUND(E120*J120,2)</f>
        <v>0</v>
      </c>
      <c r="L120" s="231">
        <v>21</v>
      </c>
      <c r="M120" s="231">
        <f>G120*(1+L120/100)</f>
        <v>0</v>
      </c>
      <c r="N120" s="220">
        <v>0</v>
      </c>
      <c r="O120" s="220">
        <f>ROUND(E120*N120,5)</f>
        <v>0</v>
      </c>
      <c r="P120" s="220">
        <v>0</v>
      </c>
      <c r="Q120" s="220">
        <f>ROUND(E120*P120,5)</f>
        <v>0</v>
      </c>
      <c r="R120" s="220"/>
      <c r="S120" s="220"/>
      <c r="T120" s="221">
        <v>0</v>
      </c>
      <c r="U120" s="220">
        <f>ROUND(E120*T120,2)</f>
        <v>0</v>
      </c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 t="s">
        <v>101</v>
      </c>
      <c r="AF120" s="210"/>
      <c r="AG120" s="210"/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5">
      <c r="A121" s="211"/>
      <c r="B121" s="218"/>
      <c r="C121" s="264" t="s">
        <v>234</v>
      </c>
      <c r="D121" s="222"/>
      <c r="E121" s="227">
        <v>1570</v>
      </c>
      <c r="F121" s="231"/>
      <c r="G121" s="231"/>
      <c r="H121" s="231"/>
      <c r="I121" s="231"/>
      <c r="J121" s="231"/>
      <c r="K121" s="231"/>
      <c r="L121" s="231"/>
      <c r="M121" s="231"/>
      <c r="N121" s="220"/>
      <c r="O121" s="220"/>
      <c r="P121" s="220"/>
      <c r="Q121" s="220"/>
      <c r="R121" s="220"/>
      <c r="S121" s="220"/>
      <c r="T121" s="221"/>
      <c r="U121" s="220"/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 t="s">
        <v>103</v>
      </c>
      <c r="AF121" s="210">
        <v>0</v>
      </c>
      <c r="AG121" s="210"/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5">
      <c r="A122" s="211"/>
      <c r="B122" s="218"/>
      <c r="C122" s="264" t="s">
        <v>235</v>
      </c>
      <c r="D122" s="222"/>
      <c r="E122" s="227">
        <v>1398</v>
      </c>
      <c r="F122" s="231"/>
      <c r="G122" s="231"/>
      <c r="H122" s="231"/>
      <c r="I122" s="231"/>
      <c r="J122" s="231"/>
      <c r="K122" s="231"/>
      <c r="L122" s="231"/>
      <c r="M122" s="231"/>
      <c r="N122" s="220"/>
      <c r="O122" s="220"/>
      <c r="P122" s="220"/>
      <c r="Q122" s="220"/>
      <c r="R122" s="220"/>
      <c r="S122" s="220"/>
      <c r="T122" s="221"/>
      <c r="U122" s="22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 t="s">
        <v>103</v>
      </c>
      <c r="AF122" s="210">
        <v>0</v>
      </c>
      <c r="AG122" s="210"/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5">
      <c r="A123" s="211">
        <v>43</v>
      </c>
      <c r="B123" s="218" t="s">
        <v>236</v>
      </c>
      <c r="C123" s="263" t="s">
        <v>237</v>
      </c>
      <c r="D123" s="220" t="s">
        <v>125</v>
      </c>
      <c r="E123" s="226">
        <v>2968</v>
      </c>
      <c r="F123" s="230">
        <f>H123+J123</f>
        <v>0</v>
      </c>
      <c r="G123" s="231">
        <f>ROUND(E123*F123,2)</f>
        <v>0</v>
      </c>
      <c r="H123" s="231"/>
      <c r="I123" s="231">
        <f>ROUND(E123*H123,2)</f>
        <v>0</v>
      </c>
      <c r="J123" s="231"/>
      <c r="K123" s="231">
        <f>ROUND(E123*J123,2)</f>
        <v>0</v>
      </c>
      <c r="L123" s="231">
        <v>21</v>
      </c>
      <c r="M123" s="231">
        <f>G123*(1+L123/100)</f>
        <v>0</v>
      </c>
      <c r="N123" s="220">
        <v>1E-3</v>
      </c>
      <c r="O123" s="220">
        <f>ROUND(E123*N123,5)</f>
        <v>2.968</v>
      </c>
      <c r="P123" s="220">
        <v>0</v>
      </c>
      <c r="Q123" s="220">
        <f>ROUND(E123*P123,5)</f>
        <v>0</v>
      </c>
      <c r="R123" s="220"/>
      <c r="S123" s="220"/>
      <c r="T123" s="221">
        <v>0</v>
      </c>
      <c r="U123" s="220">
        <f>ROUND(E123*T123,2)</f>
        <v>0</v>
      </c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 t="s">
        <v>101</v>
      </c>
      <c r="AF123" s="210"/>
      <c r="AG123" s="210"/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ht="21" outlineLevel="1" x14ac:dyDescent="0.25">
      <c r="A124" s="211"/>
      <c r="B124" s="218"/>
      <c r="C124" s="266" t="s">
        <v>238</v>
      </c>
      <c r="D124" s="225"/>
      <c r="E124" s="229"/>
      <c r="F124" s="233"/>
      <c r="G124" s="234"/>
      <c r="H124" s="231"/>
      <c r="I124" s="231"/>
      <c r="J124" s="231"/>
      <c r="K124" s="231"/>
      <c r="L124" s="231"/>
      <c r="M124" s="231"/>
      <c r="N124" s="220"/>
      <c r="O124" s="220"/>
      <c r="P124" s="220"/>
      <c r="Q124" s="220"/>
      <c r="R124" s="220"/>
      <c r="S124" s="220"/>
      <c r="T124" s="221"/>
      <c r="U124" s="22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 t="s">
        <v>212</v>
      </c>
      <c r="AF124" s="210"/>
      <c r="AG124" s="210"/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3" t="str">
        <f>C124</f>
        <v>Celoplošný stabilizační barevný nástřik ze směsi celoprobarveného pryžového EPDN granulátu fr. 0,5-1,5 mm a barevného PU pojiva.</v>
      </c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5">
      <c r="A125" s="211"/>
      <c r="B125" s="218"/>
      <c r="C125" s="264" t="s">
        <v>234</v>
      </c>
      <c r="D125" s="222"/>
      <c r="E125" s="227">
        <v>1570</v>
      </c>
      <c r="F125" s="231"/>
      <c r="G125" s="231"/>
      <c r="H125" s="231"/>
      <c r="I125" s="231"/>
      <c r="J125" s="231"/>
      <c r="K125" s="231"/>
      <c r="L125" s="231"/>
      <c r="M125" s="231"/>
      <c r="N125" s="220"/>
      <c r="O125" s="220"/>
      <c r="P125" s="220"/>
      <c r="Q125" s="220"/>
      <c r="R125" s="220"/>
      <c r="S125" s="220"/>
      <c r="T125" s="221"/>
      <c r="U125" s="220"/>
      <c r="V125" s="210"/>
      <c r="W125" s="210"/>
      <c r="X125" s="210"/>
      <c r="Y125" s="210"/>
      <c r="Z125" s="210"/>
      <c r="AA125" s="210"/>
      <c r="AB125" s="210"/>
      <c r="AC125" s="210"/>
      <c r="AD125" s="210"/>
      <c r="AE125" s="210" t="s">
        <v>103</v>
      </c>
      <c r="AF125" s="210">
        <v>0</v>
      </c>
      <c r="AG125" s="210"/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5">
      <c r="A126" s="211"/>
      <c r="B126" s="218"/>
      <c r="C126" s="264" t="s">
        <v>235</v>
      </c>
      <c r="D126" s="222"/>
      <c r="E126" s="227">
        <v>1398</v>
      </c>
      <c r="F126" s="231"/>
      <c r="G126" s="231"/>
      <c r="H126" s="231"/>
      <c r="I126" s="231"/>
      <c r="J126" s="231"/>
      <c r="K126" s="231"/>
      <c r="L126" s="231"/>
      <c r="M126" s="231"/>
      <c r="N126" s="220"/>
      <c r="O126" s="220"/>
      <c r="P126" s="220"/>
      <c r="Q126" s="220"/>
      <c r="R126" s="220"/>
      <c r="S126" s="220"/>
      <c r="T126" s="221"/>
      <c r="U126" s="22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 t="s">
        <v>103</v>
      </c>
      <c r="AF126" s="210">
        <v>0</v>
      </c>
      <c r="AG126" s="210"/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5">
      <c r="A127" s="211">
        <v>44</v>
      </c>
      <c r="B127" s="218" t="s">
        <v>239</v>
      </c>
      <c r="C127" s="263" t="s">
        <v>240</v>
      </c>
      <c r="D127" s="220" t="s">
        <v>140</v>
      </c>
      <c r="E127" s="226">
        <v>2260</v>
      </c>
      <c r="F127" s="230">
        <f>H127+J127</f>
        <v>0</v>
      </c>
      <c r="G127" s="231">
        <f>ROUND(E127*F127,2)</f>
        <v>0</v>
      </c>
      <c r="H127" s="231"/>
      <c r="I127" s="231">
        <f>ROUND(E127*H127,2)</f>
        <v>0</v>
      </c>
      <c r="J127" s="231"/>
      <c r="K127" s="231">
        <f>ROUND(E127*J127,2)</f>
        <v>0</v>
      </c>
      <c r="L127" s="231">
        <v>21</v>
      </c>
      <c r="M127" s="231">
        <f>G127*(1+L127/100)</f>
        <v>0</v>
      </c>
      <c r="N127" s="220">
        <v>2.0000000000000002E-5</v>
      </c>
      <c r="O127" s="220">
        <f>ROUND(E127*N127,5)</f>
        <v>4.5199999999999997E-2</v>
      </c>
      <c r="P127" s="220">
        <v>0</v>
      </c>
      <c r="Q127" s="220">
        <f>ROUND(E127*P127,5)</f>
        <v>0</v>
      </c>
      <c r="R127" s="220"/>
      <c r="S127" s="220"/>
      <c r="T127" s="221">
        <v>0</v>
      </c>
      <c r="U127" s="220">
        <f>ROUND(E127*T127,2)</f>
        <v>0</v>
      </c>
      <c r="V127" s="210"/>
      <c r="W127" s="210"/>
      <c r="X127" s="210"/>
      <c r="Y127" s="210"/>
      <c r="Z127" s="210"/>
      <c r="AA127" s="210"/>
      <c r="AB127" s="210"/>
      <c r="AC127" s="210"/>
      <c r="AD127" s="210"/>
      <c r="AE127" s="210" t="s">
        <v>101</v>
      </c>
      <c r="AF127" s="210"/>
      <c r="AG127" s="210"/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5">
      <c r="A128" s="211"/>
      <c r="B128" s="218"/>
      <c r="C128" s="264" t="s">
        <v>241</v>
      </c>
      <c r="D128" s="222"/>
      <c r="E128" s="227">
        <v>1650</v>
      </c>
      <c r="F128" s="231"/>
      <c r="G128" s="231"/>
      <c r="H128" s="231"/>
      <c r="I128" s="231"/>
      <c r="J128" s="231"/>
      <c r="K128" s="231"/>
      <c r="L128" s="231"/>
      <c r="M128" s="231"/>
      <c r="N128" s="220"/>
      <c r="O128" s="220"/>
      <c r="P128" s="220"/>
      <c r="Q128" s="220"/>
      <c r="R128" s="220"/>
      <c r="S128" s="220"/>
      <c r="T128" s="221"/>
      <c r="U128" s="220"/>
      <c r="V128" s="210"/>
      <c r="W128" s="210"/>
      <c r="X128" s="210"/>
      <c r="Y128" s="210"/>
      <c r="Z128" s="210"/>
      <c r="AA128" s="210"/>
      <c r="AB128" s="210"/>
      <c r="AC128" s="210"/>
      <c r="AD128" s="210"/>
      <c r="AE128" s="210" t="s">
        <v>103</v>
      </c>
      <c r="AF128" s="210">
        <v>0</v>
      </c>
      <c r="AG128" s="210"/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5">
      <c r="A129" s="211"/>
      <c r="B129" s="218"/>
      <c r="C129" s="264" t="s">
        <v>242</v>
      </c>
      <c r="D129" s="222"/>
      <c r="E129" s="227">
        <v>610</v>
      </c>
      <c r="F129" s="231"/>
      <c r="G129" s="231"/>
      <c r="H129" s="231"/>
      <c r="I129" s="231"/>
      <c r="J129" s="231"/>
      <c r="K129" s="231"/>
      <c r="L129" s="231"/>
      <c r="M129" s="231"/>
      <c r="N129" s="220"/>
      <c r="O129" s="220"/>
      <c r="P129" s="220"/>
      <c r="Q129" s="220"/>
      <c r="R129" s="220"/>
      <c r="S129" s="220"/>
      <c r="T129" s="221"/>
      <c r="U129" s="220"/>
      <c r="V129" s="210"/>
      <c r="W129" s="210"/>
      <c r="X129" s="210"/>
      <c r="Y129" s="210"/>
      <c r="Z129" s="210"/>
      <c r="AA129" s="210"/>
      <c r="AB129" s="210"/>
      <c r="AC129" s="210"/>
      <c r="AD129" s="210"/>
      <c r="AE129" s="210" t="s">
        <v>103</v>
      </c>
      <c r="AF129" s="210">
        <v>0</v>
      </c>
      <c r="AG129" s="210"/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5">
      <c r="A130" s="211">
        <v>45</v>
      </c>
      <c r="B130" s="218" t="s">
        <v>243</v>
      </c>
      <c r="C130" s="263" t="s">
        <v>244</v>
      </c>
      <c r="D130" s="220" t="s">
        <v>125</v>
      </c>
      <c r="E130" s="226">
        <v>74.5</v>
      </c>
      <c r="F130" s="230">
        <f>H130+J130</f>
        <v>0</v>
      </c>
      <c r="G130" s="231">
        <f>ROUND(E130*F130,2)</f>
        <v>0</v>
      </c>
      <c r="H130" s="231"/>
      <c r="I130" s="231">
        <f>ROUND(E130*H130,2)</f>
        <v>0</v>
      </c>
      <c r="J130" s="231"/>
      <c r="K130" s="231">
        <f>ROUND(E130*J130,2)</f>
        <v>0</v>
      </c>
      <c r="L130" s="231">
        <v>21</v>
      </c>
      <c r="M130" s="231">
        <f>G130*(1+L130/100)</f>
        <v>0</v>
      </c>
      <c r="N130" s="220">
        <v>2.5000000000000001E-2</v>
      </c>
      <c r="O130" s="220">
        <f>ROUND(E130*N130,5)</f>
        <v>1.8625</v>
      </c>
      <c r="P130" s="220">
        <v>0</v>
      </c>
      <c r="Q130" s="220">
        <f>ROUND(E130*P130,5)</f>
        <v>0</v>
      </c>
      <c r="R130" s="220"/>
      <c r="S130" s="220"/>
      <c r="T130" s="221">
        <v>0</v>
      </c>
      <c r="U130" s="220">
        <f>ROUND(E130*T130,2)</f>
        <v>0</v>
      </c>
      <c r="V130" s="210"/>
      <c r="W130" s="210"/>
      <c r="X130" s="210"/>
      <c r="Y130" s="210"/>
      <c r="Z130" s="210"/>
      <c r="AA130" s="210"/>
      <c r="AB130" s="210"/>
      <c r="AC130" s="210"/>
      <c r="AD130" s="210"/>
      <c r="AE130" s="210" t="s">
        <v>101</v>
      </c>
      <c r="AF130" s="210"/>
      <c r="AG130" s="210"/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ht="21" outlineLevel="1" x14ac:dyDescent="0.25">
      <c r="A131" s="211"/>
      <c r="B131" s="218"/>
      <c r="C131" s="266" t="s">
        <v>245</v>
      </c>
      <c r="D131" s="225"/>
      <c r="E131" s="229"/>
      <c r="F131" s="233"/>
      <c r="G131" s="234"/>
      <c r="H131" s="231"/>
      <c r="I131" s="231"/>
      <c r="J131" s="231"/>
      <c r="K131" s="231"/>
      <c r="L131" s="231"/>
      <c r="M131" s="231"/>
      <c r="N131" s="220"/>
      <c r="O131" s="220"/>
      <c r="P131" s="220"/>
      <c r="Q131" s="220"/>
      <c r="R131" s="220"/>
      <c r="S131" s="220"/>
      <c r="T131" s="221"/>
      <c r="U131" s="220"/>
      <c r="V131" s="210"/>
      <c r="W131" s="210"/>
      <c r="X131" s="210"/>
      <c r="Y131" s="210"/>
      <c r="Z131" s="210"/>
      <c r="AA131" s="210"/>
      <c r="AB131" s="210"/>
      <c r="AC131" s="210"/>
      <c r="AD131" s="210"/>
      <c r="AE131" s="210" t="s">
        <v>212</v>
      </c>
      <c r="AF131" s="210"/>
      <c r="AG131" s="210"/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3" t="str">
        <f>C131</f>
        <v>Směs z pryžového granulátu frakce 1-4 mm a PUR pojiva tl. 10 mm + vrchní nástřik z barevného PUR pojiva a jemného celobarevného pryžového granulátu frakce 0,5-1,5 mm, s filtračním průtokem min. 150 mm/h.</v>
      </c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5">
      <c r="A132" s="211"/>
      <c r="B132" s="218"/>
      <c r="C132" s="264" t="s">
        <v>246</v>
      </c>
      <c r="D132" s="222"/>
      <c r="E132" s="227">
        <v>1</v>
      </c>
      <c r="F132" s="231"/>
      <c r="G132" s="231"/>
      <c r="H132" s="231"/>
      <c r="I132" s="231"/>
      <c r="J132" s="231"/>
      <c r="K132" s="231"/>
      <c r="L132" s="231"/>
      <c r="M132" s="231"/>
      <c r="N132" s="220"/>
      <c r="O132" s="220"/>
      <c r="P132" s="220"/>
      <c r="Q132" s="220"/>
      <c r="R132" s="220"/>
      <c r="S132" s="220"/>
      <c r="T132" s="221"/>
      <c r="U132" s="220"/>
      <c r="V132" s="210"/>
      <c r="W132" s="210"/>
      <c r="X132" s="210"/>
      <c r="Y132" s="210"/>
      <c r="Z132" s="210"/>
      <c r="AA132" s="210"/>
      <c r="AB132" s="210"/>
      <c r="AC132" s="210"/>
      <c r="AD132" s="210"/>
      <c r="AE132" s="210" t="s">
        <v>103</v>
      </c>
      <c r="AF132" s="210">
        <v>0</v>
      </c>
      <c r="AG132" s="210"/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5">
      <c r="A133" s="211"/>
      <c r="B133" s="218"/>
      <c r="C133" s="264" t="s">
        <v>247</v>
      </c>
      <c r="D133" s="222"/>
      <c r="E133" s="227">
        <v>1</v>
      </c>
      <c r="F133" s="231"/>
      <c r="G133" s="231"/>
      <c r="H133" s="231"/>
      <c r="I133" s="231"/>
      <c r="J133" s="231"/>
      <c r="K133" s="231"/>
      <c r="L133" s="231"/>
      <c r="M133" s="231"/>
      <c r="N133" s="220"/>
      <c r="O133" s="220"/>
      <c r="P133" s="220"/>
      <c r="Q133" s="220"/>
      <c r="R133" s="220"/>
      <c r="S133" s="220"/>
      <c r="T133" s="221"/>
      <c r="U133" s="220"/>
      <c r="V133" s="210"/>
      <c r="W133" s="210"/>
      <c r="X133" s="210"/>
      <c r="Y133" s="210"/>
      <c r="Z133" s="210"/>
      <c r="AA133" s="210"/>
      <c r="AB133" s="210"/>
      <c r="AC133" s="210"/>
      <c r="AD133" s="210"/>
      <c r="AE133" s="210" t="s">
        <v>103</v>
      </c>
      <c r="AF133" s="210">
        <v>0</v>
      </c>
      <c r="AG133" s="210"/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5">
      <c r="A134" s="211"/>
      <c r="B134" s="218"/>
      <c r="C134" s="264" t="s">
        <v>205</v>
      </c>
      <c r="D134" s="222"/>
      <c r="E134" s="227">
        <v>72.5</v>
      </c>
      <c r="F134" s="231"/>
      <c r="G134" s="231"/>
      <c r="H134" s="231"/>
      <c r="I134" s="231"/>
      <c r="J134" s="231"/>
      <c r="K134" s="231"/>
      <c r="L134" s="231"/>
      <c r="M134" s="231"/>
      <c r="N134" s="220"/>
      <c r="O134" s="220"/>
      <c r="P134" s="220"/>
      <c r="Q134" s="220"/>
      <c r="R134" s="220"/>
      <c r="S134" s="220"/>
      <c r="T134" s="221"/>
      <c r="U134" s="220"/>
      <c r="V134" s="210"/>
      <c r="W134" s="210"/>
      <c r="X134" s="210"/>
      <c r="Y134" s="210"/>
      <c r="Z134" s="210"/>
      <c r="AA134" s="210"/>
      <c r="AB134" s="210"/>
      <c r="AC134" s="210"/>
      <c r="AD134" s="210"/>
      <c r="AE134" s="210" t="s">
        <v>103</v>
      </c>
      <c r="AF134" s="210">
        <v>0</v>
      </c>
      <c r="AG134" s="210"/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5">
      <c r="A135" s="211">
        <v>46</v>
      </c>
      <c r="B135" s="218" t="s">
        <v>248</v>
      </c>
      <c r="C135" s="263" t="s">
        <v>249</v>
      </c>
      <c r="D135" s="220" t="s">
        <v>125</v>
      </c>
      <c r="E135" s="226">
        <v>74.5</v>
      </c>
      <c r="F135" s="230">
        <f>H135+J135</f>
        <v>0</v>
      </c>
      <c r="G135" s="231">
        <f>ROUND(E135*F135,2)</f>
        <v>0</v>
      </c>
      <c r="H135" s="231"/>
      <c r="I135" s="231">
        <f>ROUND(E135*H135,2)</f>
        <v>0</v>
      </c>
      <c r="J135" s="231"/>
      <c r="K135" s="231">
        <f>ROUND(E135*J135,2)</f>
        <v>0</v>
      </c>
      <c r="L135" s="231">
        <v>21</v>
      </c>
      <c r="M135" s="231">
        <f>G135*(1+L135/100)</f>
        <v>0</v>
      </c>
      <c r="N135" s="220">
        <v>5.6000000000000001E-2</v>
      </c>
      <c r="O135" s="220">
        <f>ROUND(E135*N135,5)</f>
        <v>4.1719999999999997</v>
      </c>
      <c r="P135" s="220">
        <v>0</v>
      </c>
      <c r="Q135" s="220">
        <f>ROUND(E135*P135,5)</f>
        <v>0</v>
      </c>
      <c r="R135" s="220"/>
      <c r="S135" s="220"/>
      <c r="T135" s="221">
        <v>0</v>
      </c>
      <c r="U135" s="220">
        <f>ROUND(E135*T135,2)</f>
        <v>0</v>
      </c>
      <c r="V135" s="210"/>
      <c r="W135" s="210"/>
      <c r="X135" s="210"/>
      <c r="Y135" s="210"/>
      <c r="Z135" s="210"/>
      <c r="AA135" s="210"/>
      <c r="AB135" s="210"/>
      <c r="AC135" s="210"/>
      <c r="AD135" s="210"/>
      <c r="AE135" s="210" t="s">
        <v>101</v>
      </c>
      <c r="AF135" s="210"/>
      <c r="AG135" s="210"/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ht="21" outlineLevel="1" x14ac:dyDescent="0.25">
      <c r="A136" s="211"/>
      <c r="B136" s="218"/>
      <c r="C136" s="266" t="s">
        <v>250</v>
      </c>
      <c r="D136" s="225"/>
      <c r="E136" s="229"/>
      <c r="F136" s="233"/>
      <c r="G136" s="234"/>
      <c r="H136" s="231"/>
      <c r="I136" s="231"/>
      <c r="J136" s="231"/>
      <c r="K136" s="231"/>
      <c r="L136" s="231"/>
      <c r="M136" s="231"/>
      <c r="N136" s="220"/>
      <c r="O136" s="220"/>
      <c r="P136" s="220"/>
      <c r="Q136" s="220"/>
      <c r="R136" s="220"/>
      <c r="S136" s="220"/>
      <c r="T136" s="221"/>
      <c r="U136" s="220"/>
      <c r="V136" s="210"/>
      <c r="W136" s="210"/>
      <c r="X136" s="210"/>
      <c r="Y136" s="210"/>
      <c r="Z136" s="210"/>
      <c r="AA136" s="210"/>
      <c r="AB136" s="210"/>
      <c r="AC136" s="210"/>
      <c r="AD136" s="210"/>
      <c r="AE136" s="210" t="s">
        <v>212</v>
      </c>
      <c r="AF136" s="210"/>
      <c r="AG136" s="210"/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3" t="str">
        <f>C136</f>
        <v>Směs kameniva fr. 3-8 mm, SBR pryžového granulátu fr. 2-4 mm a PUR pojiva s příčnou pevností v tahu větší než 0,2 MPa a filtračním průtokem větším než 1 cm/s.</v>
      </c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5">
      <c r="A137" s="211"/>
      <c r="B137" s="218"/>
      <c r="C137" s="264" t="s">
        <v>246</v>
      </c>
      <c r="D137" s="222"/>
      <c r="E137" s="227">
        <v>1</v>
      </c>
      <c r="F137" s="231"/>
      <c r="G137" s="231"/>
      <c r="H137" s="231"/>
      <c r="I137" s="231"/>
      <c r="J137" s="231"/>
      <c r="K137" s="231"/>
      <c r="L137" s="231"/>
      <c r="M137" s="231"/>
      <c r="N137" s="220"/>
      <c r="O137" s="220"/>
      <c r="P137" s="220"/>
      <c r="Q137" s="220"/>
      <c r="R137" s="220"/>
      <c r="S137" s="220"/>
      <c r="T137" s="221"/>
      <c r="U137" s="220"/>
      <c r="V137" s="210"/>
      <c r="W137" s="210"/>
      <c r="X137" s="210"/>
      <c r="Y137" s="210"/>
      <c r="Z137" s="210"/>
      <c r="AA137" s="210"/>
      <c r="AB137" s="210"/>
      <c r="AC137" s="210"/>
      <c r="AD137" s="210"/>
      <c r="AE137" s="210" t="s">
        <v>103</v>
      </c>
      <c r="AF137" s="210">
        <v>0</v>
      </c>
      <c r="AG137" s="210"/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5">
      <c r="A138" s="211"/>
      <c r="B138" s="218"/>
      <c r="C138" s="264" t="s">
        <v>247</v>
      </c>
      <c r="D138" s="222"/>
      <c r="E138" s="227">
        <v>1</v>
      </c>
      <c r="F138" s="231"/>
      <c r="G138" s="231"/>
      <c r="H138" s="231"/>
      <c r="I138" s="231"/>
      <c r="J138" s="231"/>
      <c r="K138" s="231"/>
      <c r="L138" s="231"/>
      <c r="M138" s="231"/>
      <c r="N138" s="220"/>
      <c r="O138" s="220"/>
      <c r="P138" s="220"/>
      <c r="Q138" s="220"/>
      <c r="R138" s="220"/>
      <c r="S138" s="220"/>
      <c r="T138" s="221"/>
      <c r="U138" s="220"/>
      <c r="V138" s="210"/>
      <c r="W138" s="210"/>
      <c r="X138" s="210"/>
      <c r="Y138" s="210"/>
      <c r="Z138" s="210"/>
      <c r="AA138" s="210"/>
      <c r="AB138" s="210"/>
      <c r="AC138" s="210"/>
      <c r="AD138" s="210"/>
      <c r="AE138" s="210" t="s">
        <v>103</v>
      </c>
      <c r="AF138" s="210">
        <v>0</v>
      </c>
      <c r="AG138" s="210"/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5">
      <c r="A139" s="211"/>
      <c r="B139" s="218"/>
      <c r="C139" s="264" t="s">
        <v>205</v>
      </c>
      <c r="D139" s="222"/>
      <c r="E139" s="227">
        <v>72.5</v>
      </c>
      <c r="F139" s="231"/>
      <c r="G139" s="231"/>
      <c r="H139" s="231"/>
      <c r="I139" s="231"/>
      <c r="J139" s="231"/>
      <c r="K139" s="231"/>
      <c r="L139" s="231"/>
      <c r="M139" s="231"/>
      <c r="N139" s="220"/>
      <c r="O139" s="220"/>
      <c r="P139" s="220"/>
      <c r="Q139" s="220"/>
      <c r="R139" s="220"/>
      <c r="S139" s="220"/>
      <c r="T139" s="221"/>
      <c r="U139" s="220"/>
      <c r="V139" s="210"/>
      <c r="W139" s="210"/>
      <c r="X139" s="210"/>
      <c r="Y139" s="210"/>
      <c r="Z139" s="210"/>
      <c r="AA139" s="210"/>
      <c r="AB139" s="210"/>
      <c r="AC139" s="210"/>
      <c r="AD139" s="210"/>
      <c r="AE139" s="210" t="s">
        <v>103</v>
      </c>
      <c r="AF139" s="210">
        <v>0</v>
      </c>
      <c r="AG139" s="210"/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5">
      <c r="A140" s="211">
        <v>47</v>
      </c>
      <c r="B140" s="218" t="s">
        <v>251</v>
      </c>
      <c r="C140" s="263" t="s">
        <v>252</v>
      </c>
      <c r="D140" s="220" t="s">
        <v>125</v>
      </c>
      <c r="E140" s="226">
        <v>39.36</v>
      </c>
      <c r="F140" s="230">
        <f>H140+J140</f>
        <v>0</v>
      </c>
      <c r="G140" s="231">
        <f>ROUND(E140*F140,2)</f>
        <v>0</v>
      </c>
      <c r="H140" s="231"/>
      <c r="I140" s="231">
        <f>ROUND(E140*H140,2)</f>
        <v>0</v>
      </c>
      <c r="J140" s="231"/>
      <c r="K140" s="231">
        <f>ROUND(E140*J140,2)</f>
        <v>0</v>
      </c>
      <c r="L140" s="231">
        <v>21</v>
      </c>
      <c r="M140" s="231">
        <f>G140*(1+L140/100)</f>
        <v>0</v>
      </c>
      <c r="N140" s="220">
        <v>1.2E-2</v>
      </c>
      <c r="O140" s="220">
        <f>ROUND(E140*N140,5)</f>
        <v>0.47232000000000002</v>
      </c>
      <c r="P140" s="220">
        <v>0</v>
      </c>
      <c r="Q140" s="220">
        <f>ROUND(E140*P140,5)</f>
        <v>0</v>
      </c>
      <c r="R140" s="220"/>
      <c r="S140" s="220"/>
      <c r="T140" s="221">
        <v>0</v>
      </c>
      <c r="U140" s="220">
        <f>ROUND(E140*T140,2)</f>
        <v>0</v>
      </c>
      <c r="V140" s="210"/>
      <c r="W140" s="210"/>
      <c r="X140" s="210"/>
      <c r="Y140" s="210"/>
      <c r="Z140" s="210"/>
      <c r="AA140" s="210"/>
      <c r="AB140" s="210"/>
      <c r="AC140" s="210"/>
      <c r="AD140" s="210"/>
      <c r="AE140" s="210" t="s">
        <v>101</v>
      </c>
      <c r="AF140" s="210"/>
      <c r="AG140" s="210"/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5">
      <c r="A141" s="211"/>
      <c r="B141" s="218"/>
      <c r="C141" s="266" t="s">
        <v>253</v>
      </c>
      <c r="D141" s="225"/>
      <c r="E141" s="229"/>
      <c r="F141" s="233"/>
      <c r="G141" s="234"/>
      <c r="H141" s="231"/>
      <c r="I141" s="231"/>
      <c r="J141" s="231"/>
      <c r="K141" s="231"/>
      <c r="L141" s="231"/>
      <c r="M141" s="231"/>
      <c r="N141" s="220"/>
      <c r="O141" s="220"/>
      <c r="P141" s="220"/>
      <c r="Q141" s="220"/>
      <c r="R141" s="220"/>
      <c r="S141" s="220"/>
      <c r="T141" s="221"/>
      <c r="U141" s="220"/>
      <c r="V141" s="210"/>
      <c r="W141" s="210"/>
      <c r="X141" s="210"/>
      <c r="Y141" s="210"/>
      <c r="Z141" s="210"/>
      <c r="AA141" s="210"/>
      <c r="AB141" s="210"/>
      <c r="AC141" s="210"/>
      <c r="AD141" s="210"/>
      <c r="AE141" s="210" t="s">
        <v>212</v>
      </c>
      <c r="AF141" s="210"/>
      <c r="AG141" s="210"/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3" t="str">
        <f>C141</f>
        <v>Směs z celoprobarveného EPDM granulátu a PUR pojiva s filtračním průtokem min. 150 mm/h.</v>
      </c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5">
      <c r="A142" s="211"/>
      <c r="B142" s="218"/>
      <c r="C142" s="264" t="s">
        <v>206</v>
      </c>
      <c r="D142" s="222"/>
      <c r="E142" s="227">
        <v>39.36</v>
      </c>
      <c r="F142" s="231"/>
      <c r="G142" s="231"/>
      <c r="H142" s="231"/>
      <c r="I142" s="231"/>
      <c r="J142" s="231"/>
      <c r="K142" s="231"/>
      <c r="L142" s="231"/>
      <c r="M142" s="231"/>
      <c r="N142" s="220"/>
      <c r="O142" s="220"/>
      <c r="P142" s="220"/>
      <c r="Q142" s="220"/>
      <c r="R142" s="220"/>
      <c r="S142" s="220"/>
      <c r="T142" s="221"/>
      <c r="U142" s="220"/>
      <c r="V142" s="210"/>
      <c r="W142" s="210"/>
      <c r="X142" s="210"/>
      <c r="Y142" s="210"/>
      <c r="Z142" s="210"/>
      <c r="AA142" s="210"/>
      <c r="AB142" s="210"/>
      <c r="AC142" s="210"/>
      <c r="AD142" s="210"/>
      <c r="AE142" s="210" t="s">
        <v>103</v>
      </c>
      <c r="AF142" s="210">
        <v>0</v>
      </c>
      <c r="AG142" s="210"/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5">
      <c r="A143" s="211">
        <v>48</v>
      </c>
      <c r="B143" s="218" t="s">
        <v>248</v>
      </c>
      <c r="C143" s="263" t="s">
        <v>249</v>
      </c>
      <c r="D143" s="220" t="s">
        <v>125</v>
      </c>
      <c r="E143" s="226">
        <v>39.36</v>
      </c>
      <c r="F143" s="230">
        <f>H143+J143</f>
        <v>0</v>
      </c>
      <c r="G143" s="231">
        <f>ROUND(E143*F143,2)</f>
        <v>0</v>
      </c>
      <c r="H143" s="231"/>
      <c r="I143" s="231">
        <f>ROUND(E143*H143,2)</f>
        <v>0</v>
      </c>
      <c r="J143" s="231"/>
      <c r="K143" s="231">
        <f>ROUND(E143*J143,2)</f>
        <v>0</v>
      </c>
      <c r="L143" s="231">
        <v>21</v>
      </c>
      <c r="M143" s="231">
        <f>G143*(1+L143/100)</f>
        <v>0</v>
      </c>
      <c r="N143" s="220">
        <v>5.6000000000000001E-2</v>
      </c>
      <c r="O143" s="220">
        <f>ROUND(E143*N143,5)</f>
        <v>2.2041599999999999</v>
      </c>
      <c r="P143" s="220">
        <v>0</v>
      </c>
      <c r="Q143" s="220">
        <f>ROUND(E143*P143,5)</f>
        <v>0</v>
      </c>
      <c r="R143" s="220"/>
      <c r="S143" s="220"/>
      <c r="T143" s="221">
        <v>0</v>
      </c>
      <c r="U143" s="220">
        <f>ROUND(E143*T143,2)</f>
        <v>0</v>
      </c>
      <c r="V143" s="210"/>
      <c r="W143" s="210"/>
      <c r="X143" s="210"/>
      <c r="Y143" s="210"/>
      <c r="Z143" s="210"/>
      <c r="AA143" s="210"/>
      <c r="AB143" s="210"/>
      <c r="AC143" s="210"/>
      <c r="AD143" s="210"/>
      <c r="AE143" s="210" t="s">
        <v>101</v>
      </c>
      <c r="AF143" s="210"/>
      <c r="AG143" s="210"/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ht="21" outlineLevel="1" x14ac:dyDescent="0.25">
      <c r="A144" s="211"/>
      <c r="B144" s="218"/>
      <c r="C144" s="266" t="s">
        <v>250</v>
      </c>
      <c r="D144" s="225"/>
      <c r="E144" s="229"/>
      <c r="F144" s="233"/>
      <c r="G144" s="234"/>
      <c r="H144" s="231"/>
      <c r="I144" s="231"/>
      <c r="J144" s="231"/>
      <c r="K144" s="231"/>
      <c r="L144" s="231"/>
      <c r="M144" s="231"/>
      <c r="N144" s="220"/>
      <c r="O144" s="220"/>
      <c r="P144" s="220"/>
      <c r="Q144" s="220"/>
      <c r="R144" s="220"/>
      <c r="S144" s="220"/>
      <c r="T144" s="221"/>
      <c r="U144" s="220"/>
      <c r="V144" s="210"/>
      <c r="W144" s="210"/>
      <c r="X144" s="210"/>
      <c r="Y144" s="210"/>
      <c r="Z144" s="210"/>
      <c r="AA144" s="210"/>
      <c r="AB144" s="210"/>
      <c r="AC144" s="210"/>
      <c r="AD144" s="210"/>
      <c r="AE144" s="210" t="s">
        <v>212</v>
      </c>
      <c r="AF144" s="210"/>
      <c r="AG144" s="210"/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3" t="str">
        <f>C144</f>
        <v>Směs kameniva fr. 3-8 mm, SBR pryžového granulátu fr. 2-4 mm a PUR pojiva s příčnou pevností v tahu větší než 0,2 MPa a filtračním průtokem větším než 1 cm/s.</v>
      </c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5">
      <c r="A145" s="211"/>
      <c r="B145" s="218"/>
      <c r="C145" s="264" t="s">
        <v>206</v>
      </c>
      <c r="D145" s="222"/>
      <c r="E145" s="227">
        <v>39.36</v>
      </c>
      <c r="F145" s="231"/>
      <c r="G145" s="231"/>
      <c r="H145" s="231"/>
      <c r="I145" s="231"/>
      <c r="J145" s="231"/>
      <c r="K145" s="231"/>
      <c r="L145" s="231"/>
      <c r="M145" s="231"/>
      <c r="N145" s="220"/>
      <c r="O145" s="220"/>
      <c r="P145" s="220"/>
      <c r="Q145" s="220"/>
      <c r="R145" s="220"/>
      <c r="S145" s="220"/>
      <c r="T145" s="221"/>
      <c r="U145" s="220"/>
      <c r="V145" s="210"/>
      <c r="W145" s="210"/>
      <c r="X145" s="210"/>
      <c r="Y145" s="210"/>
      <c r="Z145" s="210"/>
      <c r="AA145" s="210"/>
      <c r="AB145" s="210"/>
      <c r="AC145" s="210"/>
      <c r="AD145" s="210"/>
      <c r="AE145" s="210" t="s">
        <v>103</v>
      </c>
      <c r="AF145" s="210">
        <v>0</v>
      </c>
      <c r="AG145" s="210"/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x14ac:dyDescent="0.25">
      <c r="A146" s="212" t="s">
        <v>96</v>
      </c>
      <c r="B146" s="219" t="s">
        <v>63</v>
      </c>
      <c r="C146" s="265" t="s">
        <v>64</v>
      </c>
      <c r="D146" s="223"/>
      <c r="E146" s="228"/>
      <c r="F146" s="232"/>
      <c r="G146" s="232">
        <f>SUMIF(AE147:AE159,"&lt;&gt;NOR",G147:G159)</f>
        <v>0</v>
      </c>
      <c r="H146" s="232"/>
      <c r="I146" s="232">
        <f>SUM(I147:I159)</f>
        <v>0</v>
      </c>
      <c r="J146" s="232"/>
      <c r="K146" s="232">
        <f>SUM(K147:K159)</f>
        <v>0</v>
      </c>
      <c r="L146" s="232"/>
      <c r="M146" s="232">
        <f>SUM(M147:M159)</f>
        <v>0</v>
      </c>
      <c r="N146" s="223"/>
      <c r="O146" s="223">
        <f>SUM(O147:O159)</f>
        <v>0.15900000000000003</v>
      </c>
      <c r="P146" s="223"/>
      <c r="Q146" s="223">
        <f>SUM(Q147:Q159)</f>
        <v>0</v>
      </c>
      <c r="R146" s="223"/>
      <c r="S146" s="223"/>
      <c r="T146" s="224"/>
      <c r="U146" s="223">
        <f>SUM(U147:U159)</f>
        <v>0</v>
      </c>
      <c r="AE146" t="s">
        <v>97</v>
      </c>
    </row>
    <row r="147" spans="1:60" ht="20.399999999999999" outlineLevel="1" x14ac:dyDescent="0.25">
      <c r="A147" s="211">
        <v>49</v>
      </c>
      <c r="B147" s="218" t="s">
        <v>254</v>
      </c>
      <c r="C147" s="263" t="s">
        <v>255</v>
      </c>
      <c r="D147" s="220" t="s">
        <v>256</v>
      </c>
      <c r="E147" s="226">
        <v>2</v>
      </c>
      <c r="F147" s="230">
        <f>H147+J147</f>
        <v>0</v>
      </c>
      <c r="G147" s="231">
        <f>ROUND(E147*F147,2)</f>
        <v>0</v>
      </c>
      <c r="H147" s="231"/>
      <c r="I147" s="231">
        <f>ROUND(E147*H147,2)</f>
        <v>0</v>
      </c>
      <c r="J147" s="231"/>
      <c r="K147" s="231">
        <f>ROUND(E147*J147,2)</f>
        <v>0</v>
      </c>
      <c r="L147" s="231">
        <v>21</v>
      </c>
      <c r="M147" s="231">
        <f>G147*(1+L147/100)</f>
        <v>0</v>
      </c>
      <c r="N147" s="220">
        <v>4.5999999999999999E-2</v>
      </c>
      <c r="O147" s="220">
        <f>ROUND(E147*N147,5)</f>
        <v>9.1999999999999998E-2</v>
      </c>
      <c r="P147" s="220">
        <v>0</v>
      </c>
      <c r="Q147" s="220">
        <f>ROUND(E147*P147,5)</f>
        <v>0</v>
      </c>
      <c r="R147" s="220"/>
      <c r="S147" s="220"/>
      <c r="T147" s="221">
        <v>0</v>
      </c>
      <c r="U147" s="220">
        <f>ROUND(E147*T147,2)</f>
        <v>0</v>
      </c>
      <c r="V147" s="210"/>
      <c r="W147" s="210"/>
      <c r="X147" s="210"/>
      <c r="Y147" s="210"/>
      <c r="Z147" s="210"/>
      <c r="AA147" s="210"/>
      <c r="AB147" s="210"/>
      <c r="AC147" s="210"/>
      <c r="AD147" s="210"/>
      <c r="AE147" s="210" t="s">
        <v>185</v>
      </c>
      <c r="AF147" s="210"/>
      <c r="AG147" s="210"/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5">
      <c r="A148" s="211"/>
      <c r="B148" s="218"/>
      <c r="C148" s="264" t="s">
        <v>55</v>
      </c>
      <c r="D148" s="222"/>
      <c r="E148" s="227">
        <v>2</v>
      </c>
      <c r="F148" s="231"/>
      <c r="G148" s="231"/>
      <c r="H148" s="231"/>
      <c r="I148" s="231"/>
      <c r="J148" s="231"/>
      <c r="K148" s="231"/>
      <c r="L148" s="231"/>
      <c r="M148" s="231"/>
      <c r="N148" s="220"/>
      <c r="O148" s="220"/>
      <c r="P148" s="220"/>
      <c r="Q148" s="220"/>
      <c r="R148" s="220"/>
      <c r="S148" s="220"/>
      <c r="T148" s="221"/>
      <c r="U148" s="220"/>
      <c r="V148" s="210"/>
      <c r="W148" s="210"/>
      <c r="X148" s="210"/>
      <c r="Y148" s="210"/>
      <c r="Z148" s="210"/>
      <c r="AA148" s="210"/>
      <c r="AB148" s="210"/>
      <c r="AC148" s="210"/>
      <c r="AD148" s="210"/>
      <c r="AE148" s="210" t="s">
        <v>103</v>
      </c>
      <c r="AF148" s="210">
        <v>0</v>
      </c>
      <c r="AG148" s="210"/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5">
      <c r="A149" s="211">
        <v>50</v>
      </c>
      <c r="B149" s="218" t="s">
        <v>257</v>
      </c>
      <c r="C149" s="263" t="s">
        <v>258</v>
      </c>
      <c r="D149" s="220" t="s">
        <v>130</v>
      </c>
      <c r="E149" s="226">
        <v>4</v>
      </c>
      <c r="F149" s="230">
        <f>H149+J149</f>
        <v>0</v>
      </c>
      <c r="G149" s="231">
        <f>ROUND(E149*F149,2)</f>
        <v>0</v>
      </c>
      <c r="H149" s="231"/>
      <c r="I149" s="231">
        <f>ROUND(E149*H149,2)</f>
        <v>0</v>
      </c>
      <c r="J149" s="231"/>
      <c r="K149" s="231">
        <f>ROUND(E149*J149,2)</f>
        <v>0</v>
      </c>
      <c r="L149" s="231">
        <v>21</v>
      </c>
      <c r="M149" s="231">
        <f>G149*(1+L149/100)</f>
        <v>0</v>
      </c>
      <c r="N149" s="220">
        <v>8.9999999999999993E-3</v>
      </c>
      <c r="O149" s="220">
        <f>ROUND(E149*N149,5)</f>
        <v>3.5999999999999997E-2</v>
      </c>
      <c r="P149" s="220">
        <v>0</v>
      </c>
      <c r="Q149" s="220">
        <f>ROUND(E149*P149,5)</f>
        <v>0</v>
      </c>
      <c r="R149" s="220"/>
      <c r="S149" s="220"/>
      <c r="T149" s="221">
        <v>0</v>
      </c>
      <c r="U149" s="220">
        <f>ROUND(E149*T149,2)</f>
        <v>0</v>
      </c>
      <c r="V149" s="210"/>
      <c r="W149" s="210"/>
      <c r="X149" s="210"/>
      <c r="Y149" s="210"/>
      <c r="Z149" s="210"/>
      <c r="AA149" s="210"/>
      <c r="AB149" s="210"/>
      <c r="AC149" s="210"/>
      <c r="AD149" s="210"/>
      <c r="AE149" s="210" t="s">
        <v>185</v>
      </c>
      <c r="AF149" s="210"/>
      <c r="AG149" s="210"/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5">
      <c r="A150" s="211"/>
      <c r="B150" s="218"/>
      <c r="C150" s="266" t="s">
        <v>259</v>
      </c>
      <c r="D150" s="225"/>
      <c r="E150" s="229"/>
      <c r="F150" s="233"/>
      <c r="G150" s="234"/>
      <c r="H150" s="231"/>
      <c r="I150" s="231"/>
      <c r="J150" s="231"/>
      <c r="K150" s="231"/>
      <c r="L150" s="231"/>
      <c r="M150" s="231"/>
      <c r="N150" s="220"/>
      <c r="O150" s="220"/>
      <c r="P150" s="220"/>
      <c r="Q150" s="220"/>
      <c r="R150" s="220"/>
      <c r="S150" s="220"/>
      <c r="T150" s="221"/>
      <c r="U150" s="220"/>
      <c r="V150" s="210"/>
      <c r="W150" s="210"/>
      <c r="X150" s="210"/>
      <c r="Y150" s="210"/>
      <c r="Z150" s="210"/>
      <c r="AA150" s="210"/>
      <c r="AB150" s="210"/>
      <c r="AC150" s="210"/>
      <c r="AD150" s="210"/>
      <c r="AE150" s="210" t="s">
        <v>212</v>
      </c>
      <c r="AF150" s="210"/>
      <c r="AG150" s="210"/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3" t="str">
        <f>C150</f>
        <v>Deska pro venkovní použití, obroučka, řetízková síťka.</v>
      </c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5">
      <c r="A151" s="211"/>
      <c r="B151" s="218"/>
      <c r="C151" s="264" t="s">
        <v>131</v>
      </c>
      <c r="D151" s="222"/>
      <c r="E151" s="227">
        <v>4</v>
      </c>
      <c r="F151" s="231"/>
      <c r="G151" s="231"/>
      <c r="H151" s="231"/>
      <c r="I151" s="231"/>
      <c r="J151" s="231"/>
      <c r="K151" s="231"/>
      <c r="L151" s="231"/>
      <c r="M151" s="231"/>
      <c r="N151" s="220"/>
      <c r="O151" s="220"/>
      <c r="P151" s="220"/>
      <c r="Q151" s="220"/>
      <c r="R151" s="220"/>
      <c r="S151" s="220"/>
      <c r="T151" s="221"/>
      <c r="U151" s="220"/>
      <c r="V151" s="210"/>
      <c r="W151" s="210"/>
      <c r="X151" s="210"/>
      <c r="Y151" s="210"/>
      <c r="Z151" s="210"/>
      <c r="AA151" s="210"/>
      <c r="AB151" s="210"/>
      <c r="AC151" s="210"/>
      <c r="AD151" s="210"/>
      <c r="AE151" s="210" t="s">
        <v>103</v>
      </c>
      <c r="AF151" s="210">
        <v>0</v>
      </c>
      <c r="AG151" s="210"/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5">
      <c r="A152" s="211">
        <v>51</v>
      </c>
      <c r="B152" s="218" t="s">
        <v>260</v>
      </c>
      <c r="C152" s="263" t="s">
        <v>261</v>
      </c>
      <c r="D152" s="220" t="s">
        <v>130</v>
      </c>
      <c r="E152" s="226">
        <v>4</v>
      </c>
      <c r="F152" s="230">
        <f>H152+J152</f>
        <v>0</v>
      </c>
      <c r="G152" s="231">
        <f>ROUND(E152*F152,2)</f>
        <v>0</v>
      </c>
      <c r="H152" s="231"/>
      <c r="I152" s="231">
        <f>ROUND(E152*H152,2)</f>
        <v>0</v>
      </c>
      <c r="J152" s="231"/>
      <c r="K152" s="231">
        <f>ROUND(E152*J152,2)</f>
        <v>0</v>
      </c>
      <c r="L152" s="231">
        <v>21</v>
      </c>
      <c r="M152" s="231">
        <f>G152*(1+L152/100)</f>
        <v>0</v>
      </c>
      <c r="N152" s="220">
        <v>3.0000000000000001E-3</v>
      </c>
      <c r="O152" s="220">
        <f>ROUND(E152*N152,5)</f>
        <v>1.2E-2</v>
      </c>
      <c r="P152" s="220">
        <v>0</v>
      </c>
      <c r="Q152" s="220">
        <f>ROUND(E152*P152,5)</f>
        <v>0</v>
      </c>
      <c r="R152" s="220"/>
      <c r="S152" s="220"/>
      <c r="T152" s="221">
        <v>0</v>
      </c>
      <c r="U152" s="220">
        <f>ROUND(E152*T152,2)</f>
        <v>0</v>
      </c>
      <c r="V152" s="210"/>
      <c r="W152" s="210"/>
      <c r="X152" s="210"/>
      <c r="Y152" s="210"/>
      <c r="Z152" s="210"/>
      <c r="AA152" s="210"/>
      <c r="AB152" s="210"/>
      <c r="AC152" s="210"/>
      <c r="AD152" s="210"/>
      <c r="AE152" s="210" t="s">
        <v>101</v>
      </c>
      <c r="AF152" s="210"/>
      <c r="AG152" s="210"/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5">
      <c r="A153" s="211"/>
      <c r="B153" s="218"/>
      <c r="C153" s="264" t="s">
        <v>131</v>
      </c>
      <c r="D153" s="222"/>
      <c r="E153" s="227">
        <v>4</v>
      </c>
      <c r="F153" s="231"/>
      <c r="G153" s="231"/>
      <c r="H153" s="231"/>
      <c r="I153" s="231"/>
      <c r="J153" s="231"/>
      <c r="K153" s="231"/>
      <c r="L153" s="231"/>
      <c r="M153" s="231"/>
      <c r="N153" s="220"/>
      <c r="O153" s="220"/>
      <c r="P153" s="220"/>
      <c r="Q153" s="220"/>
      <c r="R153" s="220"/>
      <c r="S153" s="220"/>
      <c r="T153" s="221"/>
      <c r="U153" s="220"/>
      <c r="V153" s="210"/>
      <c r="W153" s="210"/>
      <c r="X153" s="210"/>
      <c r="Y153" s="210"/>
      <c r="Z153" s="210"/>
      <c r="AA153" s="210"/>
      <c r="AB153" s="210"/>
      <c r="AC153" s="210"/>
      <c r="AD153" s="210"/>
      <c r="AE153" s="210" t="s">
        <v>103</v>
      </c>
      <c r="AF153" s="210">
        <v>0</v>
      </c>
      <c r="AG153" s="210"/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5">
      <c r="A154" s="211">
        <v>52</v>
      </c>
      <c r="B154" s="218" t="s">
        <v>262</v>
      </c>
      <c r="C154" s="263" t="s">
        <v>263</v>
      </c>
      <c r="D154" s="220" t="s">
        <v>130</v>
      </c>
      <c r="E154" s="226">
        <v>2</v>
      </c>
      <c r="F154" s="230">
        <f>H154+J154</f>
        <v>0</v>
      </c>
      <c r="G154" s="231">
        <f>ROUND(E154*F154,2)</f>
        <v>0</v>
      </c>
      <c r="H154" s="231"/>
      <c r="I154" s="231">
        <f>ROUND(E154*H154,2)</f>
        <v>0</v>
      </c>
      <c r="J154" s="231"/>
      <c r="K154" s="231">
        <f>ROUND(E154*J154,2)</f>
        <v>0</v>
      </c>
      <c r="L154" s="231">
        <v>21</v>
      </c>
      <c r="M154" s="231">
        <f>G154*(1+L154/100)</f>
        <v>0</v>
      </c>
      <c r="N154" s="220">
        <v>3.5000000000000001E-3</v>
      </c>
      <c r="O154" s="220">
        <f>ROUND(E154*N154,5)</f>
        <v>7.0000000000000001E-3</v>
      </c>
      <c r="P154" s="220">
        <v>0</v>
      </c>
      <c r="Q154" s="220">
        <f>ROUND(E154*P154,5)</f>
        <v>0</v>
      </c>
      <c r="R154" s="220"/>
      <c r="S154" s="220"/>
      <c r="T154" s="221">
        <v>0</v>
      </c>
      <c r="U154" s="220">
        <f>ROUND(E154*T154,2)</f>
        <v>0</v>
      </c>
      <c r="V154" s="210"/>
      <c r="W154" s="210"/>
      <c r="X154" s="210"/>
      <c r="Y154" s="210"/>
      <c r="Z154" s="210"/>
      <c r="AA154" s="210"/>
      <c r="AB154" s="210"/>
      <c r="AC154" s="210"/>
      <c r="AD154" s="210"/>
      <c r="AE154" s="210" t="s">
        <v>185</v>
      </c>
      <c r="AF154" s="210"/>
      <c r="AG154" s="210"/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5">
      <c r="A155" s="211"/>
      <c r="B155" s="218"/>
      <c r="C155" s="266" t="s">
        <v>264</v>
      </c>
      <c r="D155" s="225"/>
      <c r="E155" s="229"/>
      <c r="F155" s="233"/>
      <c r="G155" s="234"/>
      <c r="H155" s="231"/>
      <c r="I155" s="231"/>
      <c r="J155" s="231"/>
      <c r="K155" s="231"/>
      <c r="L155" s="231"/>
      <c r="M155" s="231"/>
      <c r="N155" s="220"/>
      <c r="O155" s="220"/>
      <c r="P155" s="220"/>
      <c r="Q155" s="220"/>
      <c r="R155" s="220"/>
      <c r="S155" s="220"/>
      <c r="T155" s="221"/>
      <c r="U155" s="220"/>
      <c r="V155" s="210"/>
      <c r="W155" s="210"/>
      <c r="X155" s="210"/>
      <c r="Y155" s="210"/>
      <c r="Z155" s="210"/>
      <c r="AA155" s="210"/>
      <c r="AB155" s="210"/>
      <c r="AC155" s="210"/>
      <c r="AD155" s="210"/>
      <c r="AE155" s="210" t="s">
        <v>212</v>
      </c>
      <c r="AF155" s="210"/>
      <c r="AG155" s="210"/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3" t="str">
        <f>C155</f>
        <v>Včetně rámečku a přeběhového dílu.</v>
      </c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5">
      <c r="A156" s="211"/>
      <c r="B156" s="218"/>
      <c r="C156" s="264" t="s">
        <v>55</v>
      </c>
      <c r="D156" s="222"/>
      <c r="E156" s="227">
        <v>2</v>
      </c>
      <c r="F156" s="231"/>
      <c r="G156" s="231"/>
      <c r="H156" s="231"/>
      <c r="I156" s="231"/>
      <c r="J156" s="231"/>
      <c r="K156" s="231"/>
      <c r="L156" s="231"/>
      <c r="M156" s="231"/>
      <c r="N156" s="220"/>
      <c r="O156" s="220"/>
      <c r="P156" s="220"/>
      <c r="Q156" s="220"/>
      <c r="R156" s="220"/>
      <c r="S156" s="220"/>
      <c r="T156" s="221"/>
      <c r="U156" s="220"/>
      <c r="V156" s="210"/>
      <c r="W156" s="210"/>
      <c r="X156" s="210"/>
      <c r="Y156" s="210"/>
      <c r="Z156" s="210"/>
      <c r="AA156" s="210"/>
      <c r="AB156" s="210"/>
      <c r="AC156" s="210"/>
      <c r="AD156" s="210"/>
      <c r="AE156" s="210" t="s">
        <v>103</v>
      </c>
      <c r="AF156" s="210">
        <v>0</v>
      </c>
      <c r="AG156" s="210"/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ht="20.399999999999999" outlineLevel="1" x14ac:dyDescent="0.25">
      <c r="A157" s="211">
        <v>53</v>
      </c>
      <c r="B157" s="218" t="s">
        <v>265</v>
      </c>
      <c r="C157" s="263" t="s">
        <v>266</v>
      </c>
      <c r="D157" s="220" t="s">
        <v>130</v>
      </c>
      <c r="E157" s="226">
        <v>2</v>
      </c>
      <c r="F157" s="230">
        <f>H157+J157</f>
        <v>0</v>
      </c>
      <c r="G157" s="231">
        <f>ROUND(E157*F157,2)</f>
        <v>0</v>
      </c>
      <c r="H157" s="231"/>
      <c r="I157" s="231">
        <f>ROUND(E157*H157,2)</f>
        <v>0</v>
      </c>
      <c r="J157" s="231"/>
      <c r="K157" s="231">
        <f>ROUND(E157*J157,2)</f>
        <v>0</v>
      </c>
      <c r="L157" s="231">
        <v>21</v>
      </c>
      <c r="M157" s="231">
        <f>G157*(1+L157/100)</f>
        <v>0</v>
      </c>
      <c r="N157" s="220">
        <v>6.0000000000000001E-3</v>
      </c>
      <c r="O157" s="220">
        <f>ROUND(E157*N157,5)</f>
        <v>1.2E-2</v>
      </c>
      <c r="P157" s="220">
        <v>0</v>
      </c>
      <c r="Q157" s="220">
        <f>ROUND(E157*P157,5)</f>
        <v>0</v>
      </c>
      <c r="R157" s="220"/>
      <c r="S157" s="220"/>
      <c r="T157" s="221">
        <v>0</v>
      </c>
      <c r="U157" s="220">
        <f>ROUND(E157*T157,2)</f>
        <v>0</v>
      </c>
      <c r="V157" s="210"/>
      <c r="W157" s="210"/>
      <c r="X157" s="210"/>
      <c r="Y157" s="210"/>
      <c r="Z157" s="210"/>
      <c r="AA157" s="210"/>
      <c r="AB157" s="210"/>
      <c r="AC157" s="210"/>
      <c r="AD157" s="210"/>
      <c r="AE157" s="210" t="s">
        <v>185</v>
      </c>
      <c r="AF157" s="210"/>
      <c r="AG157" s="210"/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5">
      <c r="A158" s="211"/>
      <c r="B158" s="218"/>
      <c r="C158" s="266" t="s">
        <v>267</v>
      </c>
      <c r="D158" s="225"/>
      <c r="E158" s="229"/>
      <c r="F158" s="233"/>
      <c r="G158" s="234"/>
      <c r="H158" s="231"/>
      <c r="I158" s="231"/>
      <c r="J158" s="231"/>
      <c r="K158" s="231"/>
      <c r="L158" s="231"/>
      <c r="M158" s="231"/>
      <c r="N158" s="220"/>
      <c r="O158" s="220"/>
      <c r="P158" s="220"/>
      <c r="Q158" s="220"/>
      <c r="R158" s="220"/>
      <c r="S158" s="220"/>
      <c r="T158" s="221"/>
      <c r="U158" s="220"/>
      <c r="V158" s="210"/>
      <c r="W158" s="210"/>
      <c r="X158" s="210"/>
      <c r="Y158" s="210"/>
      <c r="Z158" s="210"/>
      <c r="AA158" s="210"/>
      <c r="AB158" s="210"/>
      <c r="AC158" s="210"/>
      <c r="AD158" s="210"/>
      <c r="AE158" s="210" t="s">
        <v>212</v>
      </c>
      <c r="AF158" s="210"/>
      <c r="AG158" s="210"/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3" t="str">
        <f>C158</f>
        <v>Rozměr cca 8x4,25 m, s oky a háčky pro ukotvení do lapačů.</v>
      </c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5">
      <c r="A159" s="211"/>
      <c r="B159" s="218"/>
      <c r="C159" s="264" t="s">
        <v>55</v>
      </c>
      <c r="D159" s="222"/>
      <c r="E159" s="227">
        <v>2</v>
      </c>
      <c r="F159" s="231"/>
      <c r="G159" s="231"/>
      <c r="H159" s="231"/>
      <c r="I159" s="231"/>
      <c r="J159" s="231"/>
      <c r="K159" s="231"/>
      <c r="L159" s="231"/>
      <c r="M159" s="231"/>
      <c r="N159" s="220"/>
      <c r="O159" s="220"/>
      <c r="P159" s="220"/>
      <c r="Q159" s="220"/>
      <c r="R159" s="220"/>
      <c r="S159" s="220"/>
      <c r="T159" s="221"/>
      <c r="U159" s="220"/>
      <c r="V159" s="210"/>
      <c r="W159" s="210"/>
      <c r="X159" s="210"/>
      <c r="Y159" s="210"/>
      <c r="Z159" s="210"/>
      <c r="AA159" s="210"/>
      <c r="AB159" s="210"/>
      <c r="AC159" s="210"/>
      <c r="AD159" s="210"/>
      <c r="AE159" s="210" t="s">
        <v>103</v>
      </c>
      <c r="AF159" s="210">
        <v>0</v>
      </c>
      <c r="AG159" s="210"/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x14ac:dyDescent="0.25">
      <c r="A160" s="212" t="s">
        <v>96</v>
      </c>
      <c r="B160" s="219" t="s">
        <v>65</v>
      </c>
      <c r="C160" s="265" t="s">
        <v>66</v>
      </c>
      <c r="D160" s="223"/>
      <c r="E160" s="228"/>
      <c r="F160" s="232"/>
      <c r="G160" s="232">
        <f>SUMIF(AE161:AE188,"&lt;&gt;NOR",G161:G188)</f>
        <v>0</v>
      </c>
      <c r="H160" s="232"/>
      <c r="I160" s="232">
        <f>SUM(I161:I188)</f>
        <v>0</v>
      </c>
      <c r="J160" s="232"/>
      <c r="K160" s="232">
        <f>SUM(K161:K188)</f>
        <v>0</v>
      </c>
      <c r="L160" s="232"/>
      <c r="M160" s="232">
        <f>SUM(M161:M188)</f>
        <v>0</v>
      </c>
      <c r="N160" s="223"/>
      <c r="O160" s="223">
        <f>SUM(O161:O188)</f>
        <v>51.261580000000002</v>
      </c>
      <c r="P160" s="223"/>
      <c r="Q160" s="223">
        <f>SUM(Q161:Q188)</f>
        <v>0</v>
      </c>
      <c r="R160" s="223"/>
      <c r="S160" s="223"/>
      <c r="T160" s="224"/>
      <c r="U160" s="223">
        <f>SUM(U161:U188)</f>
        <v>21.09</v>
      </c>
      <c r="AE160" t="s">
        <v>97</v>
      </c>
    </row>
    <row r="161" spans="1:60" outlineLevel="1" x14ac:dyDescent="0.25">
      <c r="A161" s="211">
        <v>54</v>
      </c>
      <c r="B161" s="218" t="s">
        <v>188</v>
      </c>
      <c r="C161" s="263" t="s">
        <v>189</v>
      </c>
      <c r="D161" s="220" t="s">
        <v>100</v>
      </c>
      <c r="E161" s="226">
        <v>3.48</v>
      </c>
      <c r="F161" s="230">
        <f>H161+J161</f>
        <v>0</v>
      </c>
      <c r="G161" s="231">
        <f>ROUND(E161*F161,2)</f>
        <v>0</v>
      </c>
      <c r="H161" s="231"/>
      <c r="I161" s="231">
        <f>ROUND(E161*H161,2)</f>
        <v>0</v>
      </c>
      <c r="J161" s="231"/>
      <c r="K161" s="231">
        <f>ROUND(E161*J161,2)</f>
        <v>0</v>
      </c>
      <c r="L161" s="231">
        <v>21</v>
      </c>
      <c r="M161" s="231">
        <f>G161*(1+L161/100)</f>
        <v>0</v>
      </c>
      <c r="N161" s="220">
        <v>2.1</v>
      </c>
      <c r="O161" s="220">
        <f>ROUND(E161*N161,5)</f>
        <v>7.3079999999999998</v>
      </c>
      <c r="P161" s="220">
        <v>0</v>
      </c>
      <c r="Q161" s="220">
        <f>ROUND(E161*P161,5)</f>
        <v>0</v>
      </c>
      <c r="R161" s="220"/>
      <c r="S161" s="220"/>
      <c r="T161" s="221">
        <v>0.96499999999999997</v>
      </c>
      <c r="U161" s="220">
        <f>ROUND(E161*T161,2)</f>
        <v>3.36</v>
      </c>
      <c r="V161" s="210"/>
      <c r="W161" s="210"/>
      <c r="X161" s="210"/>
      <c r="Y161" s="210"/>
      <c r="Z161" s="210"/>
      <c r="AA161" s="210"/>
      <c r="AB161" s="210"/>
      <c r="AC161" s="210"/>
      <c r="AD161" s="210"/>
      <c r="AE161" s="210" t="s">
        <v>101</v>
      </c>
      <c r="AF161" s="210"/>
      <c r="AG161" s="210"/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5">
      <c r="A162" s="211"/>
      <c r="B162" s="218"/>
      <c r="C162" s="264" t="s">
        <v>268</v>
      </c>
      <c r="D162" s="222"/>
      <c r="E162" s="227">
        <v>3.48</v>
      </c>
      <c r="F162" s="231"/>
      <c r="G162" s="231"/>
      <c r="H162" s="231"/>
      <c r="I162" s="231"/>
      <c r="J162" s="231"/>
      <c r="K162" s="231"/>
      <c r="L162" s="231"/>
      <c r="M162" s="231"/>
      <c r="N162" s="220"/>
      <c r="O162" s="220"/>
      <c r="P162" s="220"/>
      <c r="Q162" s="220"/>
      <c r="R162" s="220"/>
      <c r="S162" s="220"/>
      <c r="T162" s="221"/>
      <c r="U162" s="220"/>
      <c r="V162" s="210"/>
      <c r="W162" s="210"/>
      <c r="X162" s="210"/>
      <c r="Y162" s="210"/>
      <c r="Z162" s="210"/>
      <c r="AA162" s="210"/>
      <c r="AB162" s="210"/>
      <c r="AC162" s="210"/>
      <c r="AD162" s="210"/>
      <c r="AE162" s="210" t="s">
        <v>103</v>
      </c>
      <c r="AF162" s="210">
        <v>0</v>
      </c>
      <c r="AG162" s="210"/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ht="20.399999999999999" outlineLevel="1" x14ac:dyDescent="0.25">
      <c r="A163" s="211">
        <v>55</v>
      </c>
      <c r="B163" s="218" t="s">
        <v>269</v>
      </c>
      <c r="C163" s="263" t="s">
        <v>270</v>
      </c>
      <c r="D163" s="220" t="s">
        <v>140</v>
      </c>
      <c r="E163" s="226">
        <v>72</v>
      </c>
      <c r="F163" s="230">
        <f>H163+J163</f>
        <v>0</v>
      </c>
      <c r="G163" s="231">
        <f>ROUND(E163*F163,2)</f>
        <v>0</v>
      </c>
      <c r="H163" s="231"/>
      <c r="I163" s="231">
        <f>ROUND(E163*H163,2)</f>
        <v>0</v>
      </c>
      <c r="J163" s="231"/>
      <c r="K163" s="231">
        <f>ROUND(E163*J163,2)</f>
        <v>0</v>
      </c>
      <c r="L163" s="231">
        <v>21</v>
      </c>
      <c r="M163" s="231">
        <f>G163*(1+L163/100)</f>
        <v>0</v>
      </c>
      <c r="N163" s="220">
        <v>0.15223999999999999</v>
      </c>
      <c r="O163" s="220">
        <f>ROUND(E163*N163,5)</f>
        <v>10.96128</v>
      </c>
      <c r="P163" s="220">
        <v>0</v>
      </c>
      <c r="Q163" s="220">
        <f>ROUND(E163*P163,5)</f>
        <v>0</v>
      </c>
      <c r="R163" s="220"/>
      <c r="S163" s="220"/>
      <c r="T163" s="221">
        <v>0.14000000000000001</v>
      </c>
      <c r="U163" s="220">
        <f>ROUND(E163*T163,2)</f>
        <v>10.08</v>
      </c>
      <c r="V163" s="210"/>
      <c r="W163" s="210"/>
      <c r="X163" s="210"/>
      <c r="Y163" s="210"/>
      <c r="Z163" s="210"/>
      <c r="AA163" s="210"/>
      <c r="AB163" s="210"/>
      <c r="AC163" s="210"/>
      <c r="AD163" s="210"/>
      <c r="AE163" s="210" t="s">
        <v>101</v>
      </c>
      <c r="AF163" s="210"/>
      <c r="AG163" s="210"/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5">
      <c r="A164" s="211"/>
      <c r="B164" s="218"/>
      <c r="C164" s="264" t="s">
        <v>271</v>
      </c>
      <c r="D164" s="222"/>
      <c r="E164" s="227">
        <v>38</v>
      </c>
      <c r="F164" s="231"/>
      <c r="G164" s="231"/>
      <c r="H164" s="231"/>
      <c r="I164" s="231"/>
      <c r="J164" s="231"/>
      <c r="K164" s="231"/>
      <c r="L164" s="231"/>
      <c r="M164" s="231"/>
      <c r="N164" s="220"/>
      <c r="O164" s="220"/>
      <c r="P164" s="220"/>
      <c r="Q164" s="220"/>
      <c r="R164" s="220"/>
      <c r="S164" s="220"/>
      <c r="T164" s="221"/>
      <c r="U164" s="220"/>
      <c r="V164" s="210"/>
      <c r="W164" s="210"/>
      <c r="X164" s="210"/>
      <c r="Y164" s="210"/>
      <c r="Z164" s="210"/>
      <c r="AA164" s="210"/>
      <c r="AB164" s="210"/>
      <c r="AC164" s="210"/>
      <c r="AD164" s="210"/>
      <c r="AE164" s="210" t="s">
        <v>103</v>
      </c>
      <c r="AF164" s="210">
        <v>0</v>
      </c>
      <c r="AG164" s="210"/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5">
      <c r="A165" s="211"/>
      <c r="B165" s="218"/>
      <c r="C165" s="264" t="s">
        <v>272</v>
      </c>
      <c r="D165" s="222"/>
      <c r="E165" s="227">
        <v>34</v>
      </c>
      <c r="F165" s="231"/>
      <c r="G165" s="231"/>
      <c r="H165" s="231"/>
      <c r="I165" s="231"/>
      <c r="J165" s="231"/>
      <c r="K165" s="231"/>
      <c r="L165" s="231"/>
      <c r="M165" s="231"/>
      <c r="N165" s="220"/>
      <c r="O165" s="220"/>
      <c r="P165" s="220"/>
      <c r="Q165" s="220"/>
      <c r="R165" s="220"/>
      <c r="S165" s="220"/>
      <c r="T165" s="221"/>
      <c r="U165" s="220"/>
      <c r="V165" s="210"/>
      <c r="W165" s="210"/>
      <c r="X165" s="210"/>
      <c r="Y165" s="210"/>
      <c r="Z165" s="210"/>
      <c r="AA165" s="210"/>
      <c r="AB165" s="210"/>
      <c r="AC165" s="210"/>
      <c r="AD165" s="210"/>
      <c r="AE165" s="210" t="s">
        <v>103</v>
      </c>
      <c r="AF165" s="210">
        <v>0</v>
      </c>
      <c r="AG165" s="210"/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ht="20.399999999999999" outlineLevel="1" x14ac:dyDescent="0.25">
      <c r="A166" s="211">
        <v>56</v>
      </c>
      <c r="B166" s="218" t="s">
        <v>273</v>
      </c>
      <c r="C166" s="263" t="s">
        <v>274</v>
      </c>
      <c r="D166" s="220" t="s">
        <v>140</v>
      </c>
      <c r="E166" s="226">
        <v>116</v>
      </c>
      <c r="F166" s="230">
        <f>H166+J166</f>
        <v>0</v>
      </c>
      <c r="G166" s="231">
        <f>ROUND(E166*F166,2)</f>
        <v>0</v>
      </c>
      <c r="H166" s="231"/>
      <c r="I166" s="231">
        <f>ROUND(E166*H166,2)</f>
        <v>0</v>
      </c>
      <c r="J166" s="231"/>
      <c r="K166" s="231">
        <f>ROUND(E166*J166,2)</f>
        <v>0</v>
      </c>
      <c r="L166" s="231">
        <v>21</v>
      </c>
      <c r="M166" s="231">
        <f>G166*(1+L166/100)</f>
        <v>0</v>
      </c>
      <c r="N166" s="220">
        <v>0</v>
      </c>
      <c r="O166" s="220">
        <f>ROUND(E166*N166,5)</f>
        <v>0</v>
      </c>
      <c r="P166" s="220">
        <v>0</v>
      </c>
      <c r="Q166" s="220">
        <f>ROUND(E166*P166,5)</f>
        <v>0</v>
      </c>
      <c r="R166" s="220"/>
      <c r="S166" s="220"/>
      <c r="T166" s="221">
        <v>0</v>
      </c>
      <c r="U166" s="220">
        <f>ROUND(E166*T166,2)</f>
        <v>0</v>
      </c>
      <c r="V166" s="210"/>
      <c r="W166" s="210"/>
      <c r="X166" s="210"/>
      <c r="Y166" s="210"/>
      <c r="Z166" s="210"/>
      <c r="AA166" s="210"/>
      <c r="AB166" s="210"/>
      <c r="AC166" s="210"/>
      <c r="AD166" s="210"/>
      <c r="AE166" s="210" t="s">
        <v>101</v>
      </c>
      <c r="AF166" s="210"/>
      <c r="AG166" s="210"/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5">
      <c r="A167" s="211"/>
      <c r="B167" s="218"/>
      <c r="C167" s="266" t="s">
        <v>275</v>
      </c>
      <c r="D167" s="225"/>
      <c r="E167" s="229"/>
      <c r="F167" s="233"/>
      <c r="G167" s="234"/>
      <c r="H167" s="231"/>
      <c r="I167" s="231"/>
      <c r="J167" s="231"/>
      <c r="K167" s="231"/>
      <c r="L167" s="231"/>
      <c r="M167" s="231"/>
      <c r="N167" s="220"/>
      <c r="O167" s="220"/>
      <c r="P167" s="220"/>
      <c r="Q167" s="220"/>
      <c r="R167" s="220"/>
      <c r="S167" s="220"/>
      <c r="T167" s="221"/>
      <c r="U167" s="220"/>
      <c r="V167" s="210"/>
      <c r="W167" s="210"/>
      <c r="X167" s="210"/>
      <c r="Y167" s="210"/>
      <c r="Z167" s="210"/>
      <c r="AA167" s="210"/>
      <c r="AB167" s="210"/>
      <c r="AC167" s="210"/>
      <c r="AD167" s="210"/>
      <c r="AE167" s="210" t="s">
        <v>212</v>
      </c>
      <c r="AF167" s="210"/>
      <c r="AG167" s="210"/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3" t="str">
        <f>C167</f>
        <v>Rozdíl v ceně mezi betonovým ložem obrubníku tř. C 12/15 a C 16/20.</v>
      </c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5">
      <c r="A168" s="211"/>
      <c r="B168" s="218"/>
      <c r="C168" s="264" t="s">
        <v>271</v>
      </c>
      <c r="D168" s="222"/>
      <c r="E168" s="227">
        <v>38</v>
      </c>
      <c r="F168" s="231"/>
      <c r="G168" s="231"/>
      <c r="H168" s="231"/>
      <c r="I168" s="231"/>
      <c r="J168" s="231"/>
      <c r="K168" s="231"/>
      <c r="L168" s="231"/>
      <c r="M168" s="231"/>
      <c r="N168" s="220"/>
      <c r="O168" s="220"/>
      <c r="P168" s="220"/>
      <c r="Q168" s="220"/>
      <c r="R168" s="220"/>
      <c r="S168" s="220"/>
      <c r="T168" s="221"/>
      <c r="U168" s="220"/>
      <c r="V168" s="210"/>
      <c r="W168" s="210"/>
      <c r="X168" s="210"/>
      <c r="Y168" s="210"/>
      <c r="Z168" s="210"/>
      <c r="AA168" s="210"/>
      <c r="AB168" s="210"/>
      <c r="AC168" s="210"/>
      <c r="AD168" s="210"/>
      <c r="AE168" s="210" t="s">
        <v>103</v>
      </c>
      <c r="AF168" s="210">
        <v>0</v>
      </c>
      <c r="AG168" s="210"/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5">
      <c r="A169" s="211"/>
      <c r="B169" s="218"/>
      <c r="C169" s="264" t="s">
        <v>272</v>
      </c>
      <c r="D169" s="222"/>
      <c r="E169" s="227">
        <v>34</v>
      </c>
      <c r="F169" s="231"/>
      <c r="G169" s="231"/>
      <c r="H169" s="231"/>
      <c r="I169" s="231"/>
      <c r="J169" s="231"/>
      <c r="K169" s="231"/>
      <c r="L169" s="231"/>
      <c r="M169" s="231"/>
      <c r="N169" s="220"/>
      <c r="O169" s="220"/>
      <c r="P169" s="220"/>
      <c r="Q169" s="220"/>
      <c r="R169" s="220"/>
      <c r="S169" s="220"/>
      <c r="T169" s="221"/>
      <c r="U169" s="220"/>
      <c r="V169" s="210"/>
      <c r="W169" s="210"/>
      <c r="X169" s="210"/>
      <c r="Y169" s="210"/>
      <c r="Z169" s="210"/>
      <c r="AA169" s="210"/>
      <c r="AB169" s="210"/>
      <c r="AC169" s="210"/>
      <c r="AD169" s="210"/>
      <c r="AE169" s="210" t="s">
        <v>103</v>
      </c>
      <c r="AF169" s="210">
        <v>0</v>
      </c>
      <c r="AG169" s="210"/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5">
      <c r="A170" s="211"/>
      <c r="B170" s="218"/>
      <c r="C170" s="264" t="s">
        <v>276</v>
      </c>
      <c r="D170" s="222"/>
      <c r="E170" s="227">
        <v>22</v>
      </c>
      <c r="F170" s="231"/>
      <c r="G170" s="231"/>
      <c r="H170" s="231"/>
      <c r="I170" s="231"/>
      <c r="J170" s="231"/>
      <c r="K170" s="231"/>
      <c r="L170" s="231"/>
      <c r="M170" s="231"/>
      <c r="N170" s="220"/>
      <c r="O170" s="220"/>
      <c r="P170" s="220"/>
      <c r="Q170" s="220"/>
      <c r="R170" s="220"/>
      <c r="S170" s="220"/>
      <c r="T170" s="221"/>
      <c r="U170" s="220"/>
      <c r="V170" s="210"/>
      <c r="W170" s="210"/>
      <c r="X170" s="210"/>
      <c r="Y170" s="210"/>
      <c r="Z170" s="210"/>
      <c r="AA170" s="210"/>
      <c r="AB170" s="210"/>
      <c r="AC170" s="210"/>
      <c r="AD170" s="210"/>
      <c r="AE170" s="210" t="s">
        <v>103</v>
      </c>
      <c r="AF170" s="210">
        <v>0</v>
      </c>
      <c r="AG170" s="210"/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5">
      <c r="A171" s="211"/>
      <c r="B171" s="218"/>
      <c r="C171" s="264" t="s">
        <v>277</v>
      </c>
      <c r="D171" s="222"/>
      <c r="E171" s="227">
        <v>22</v>
      </c>
      <c r="F171" s="231"/>
      <c r="G171" s="231"/>
      <c r="H171" s="231"/>
      <c r="I171" s="231"/>
      <c r="J171" s="231"/>
      <c r="K171" s="231"/>
      <c r="L171" s="231"/>
      <c r="M171" s="231"/>
      <c r="N171" s="220"/>
      <c r="O171" s="220"/>
      <c r="P171" s="220"/>
      <c r="Q171" s="220"/>
      <c r="R171" s="220"/>
      <c r="S171" s="220"/>
      <c r="T171" s="221"/>
      <c r="U171" s="220"/>
      <c r="V171" s="210"/>
      <c r="W171" s="210"/>
      <c r="X171" s="210"/>
      <c r="Y171" s="210"/>
      <c r="Z171" s="210"/>
      <c r="AA171" s="210"/>
      <c r="AB171" s="210"/>
      <c r="AC171" s="210"/>
      <c r="AD171" s="210"/>
      <c r="AE171" s="210" t="s">
        <v>103</v>
      </c>
      <c r="AF171" s="210">
        <v>0</v>
      </c>
      <c r="AG171" s="210"/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5">
      <c r="A172" s="211">
        <v>57</v>
      </c>
      <c r="B172" s="218" t="s">
        <v>278</v>
      </c>
      <c r="C172" s="263" t="s">
        <v>279</v>
      </c>
      <c r="D172" s="220" t="s">
        <v>140</v>
      </c>
      <c r="E172" s="226">
        <v>44</v>
      </c>
      <c r="F172" s="230">
        <f>H172+J172</f>
        <v>0</v>
      </c>
      <c r="G172" s="231">
        <f>ROUND(E172*F172,2)</f>
        <v>0</v>
      </c>
      <c r="H172" s="231"/>
      <c r="I172" s="231">
        <f>ROUND(E172*H172,2)</f>
        <v>0</v>
      </c>
      <c r="J172" s="231"/>
      <c r="K172" s="231">
        <f>ROUND(E172*J172,2)</f>
        <v>0</v>
      </c>
      <c r="L172" s="231">
        <v>21</v>
      </c>
      <c r="M172" s="231">
        <f>G172*(1+L172/100)</f>
        <v>0</v>
      </c>
      <c r="N172" s="220">
        <v>0.1525</v>
      </c>
      <c r="O172" s="220">
        <f>ROUND(E172*N172,5)</f>
        <v>6.71</v>
      </c>
      <c r="P172" s="220">
        <v>0</v>
      </c>
      <c r="Q172" s="220">
        <f>ROUND(E172*P172,5)</f>
        <v>0</v>
      </c>
      <c r="R172" s="220"/>
      <c r="S172" s="220"/>
      <c r="T172" s="221">
        <v>0.16200000000000001</v>
      </c>
      <c r="U172" s="220">
        <f>ROUND(E172*T172,2)</f>
        <v>7.13</v>
      </c>
      <c r="V172" s="210"/>
      <c r="W172" s="210"/>
      <c r="X172" s="210"/>
      <c r="Y172" s="210"/>
      <c r="Z172" s="210"/>
      <c r="AA172" s="210"/>
      <c r="AB172" s="210"/>
      <c r="AC172" s="210"/>
      <c r="AD172" s="210"/>
      <c r="AE172" s="210" t="s">
        <v>101</v>
      </c>
      <c r="AF172" s="210"/>
      <c r="AG172" s="210"/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5">
      <c r="A173" s="211"/>
      <c r="B173" s="218"/>
      <c r="C173" s="264" t="s">
        <v>276</v>
      </c>
      <c r="D173" s="222"/>
      <c r="E173" s="227">
        <v>22</v>
      </c>
      <c r="F173" s="231"/>
      <c r="G173" s="231"/>
      <c r="H173" s="231"/>
      <c r="I173" s="231"/>
      <c r="J173" s="231"/>
      <c r="K173" s="231"/>
      <c r="L173" s="231"/>
      <c r="M173" s="231"/>
      <c r="N173" s="220"/>
      <c r="O173" s="220"/>
      <c r="P173" s="220"/>
      <c r="Q173" s="220"/>
      <c r="R173" s="220"/>
      <c r="S173" s="220"/>
      <c r="T173" s="221"/>
      <c r="U173" s="220"/>
      <c r="V173" s="210"/>
      <c r="W173" s="210"/>
      <c r="X173" s="210"/>
      <c r="Y173" s="210"/>
      <c r="Z173" s="210"/>
      <c r="AA173" s="210"/>
      <c r="AB173" s="210"/>
      <c r="AC173" s="210"/>
      <c r="AD173" s="210"/>
      <c r="AE173" s="210" t="s">
        <v>103</v>
      </c>
      <c r="AF173" s="210">
        <v>0</v>
      </c>
      <c r="AG173" s="210"/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5">
      <c r="A174" s="211"/>
      <c r="B174" s="218"/>
      <c r="C174" s="264" t="s">
        <v>277</v>
      </c>
      <c r="D174" s="222"/>
      <c r="E174" s="227">
        <v>22</v>
      </c>
      <c r="F174" s="231"/>
      <c r="G174" s="231"/>
      <c r="H174" s="231"/>
      <c r="I174" s="231"/>
      <c r="J174" s="231"/>
      <c r="K174" s="231"/>
      <c r="L174" s="231"/>
      <c r="M174" s="231"/>
      <c r="N174" s="220"/>
      <c r="O174" s="220"/>
      <c r="P174" s="220"/>
      <c r="Q174" s="220"/>
      <c r="R174" s="220"/>
      <c r="S174" s="220"/>
      <c r="T174" s="221"/>
      <c r="U174" s="220"/>
      <c r="V174" s="210"/>
      <c r="W174" s="210"/>
      <c r="X174" s="210"/>
      <c r="Y174" s="210"/>
      <c r="Z174" s="210"/>
      <c r="AA174" s="210"/>
      <c r="AB174" s="210"/>
      <c r="AC174" s="210"/>
      <c r="AD174" s="210"/>
      <c r="AE174" s="210" t="s">
        <v>103</v>
      </c>
      <c r="AF174" s="210">
        <v>0</v>
      </c>
      <c r="AG174" s="210"/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0.399999999999999" outlineLevel="1" x14ac:dyDescent="0.25">
      <c r="A175" s="211">
        <v>58</v>
      </c>
      <c r="B175" s="218" t="s">
        <v>280</v>
      </c>
      <c r="C175" s="263" t="s">
        <v>281</v>
      </c>
      <c r="D175" s="220" t="s">
        <v>140</v>
      </c>
      <c r="E175" s="226">
        <v>44</v>
      </c>
      <c r="F175" s="230">
        <f>H175+J175</f>
        <v>0</v>
      </c>
      <c r="G175" s="231">
        <f>ROUND(E175*F175,2)</f>
        <v>0</v>
      </c>
      <c r="H175" s="231"/>
      <c r="I175" s="231">
        <f>ROUND(E175*H175,2)</f>
        <v>0</v>
      </c>
      <c r="J175" s="231"/>
      <c r="K175" s="231">
        <f>ROUND(E175*J175,2)</f>
        <v>0</v>
      </c>
      <c r="L175" s="231">
        <v>21</v>
      </c>
      <c r="M175" s="231">
        <f>G175*(1+L175/100)</f>
        <v>0</v>
      </c>
      <c r="N175" s="220">
        <v>8.0000000000000002E-3</v>
      </c>
      <c r="O175" s="220">
        <f>ROUND(E175*N175,5)</f>
        <v>0.35199999999999998</v>
      </c>
      <c r="P175" s="220">
        <v>0</v>
      </c>
      <c r="Q175" s="220">
        <f>ROUND(E175*P175,5)</f>
        <v>0</v>
      </c>
      <c r="R175" s="220"/>
      <c r="S175" s="220"/>
      <c r="T175" s="221">
        <v>0</v>
      </c>
      <c r="U175" s="220">
        <f>ROUND(E175*T175,2)</f>
        <v>0</v>
      </c>
      <c r="V175" s="210"/>
      <c r="W175" s="210"/>
      <c r="X175" s="210"/>
      <c r="Y175" s="210"/>
      <c r="Z175" s="210"/>
      <c r="AA175" s="210"/>
      <c r="AB175" s="210"/>
      <c r="AC175" s="210"/>
      <c r="AD175" s="210"/>
      <c r="AE175" s="210" t="s">
        <v>101</v>
      </c>
      <c r="AF175" s="210"/>
      <c r="AG175" s="210"/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5">
      <c r="A176" s="211"/>
      <c r="B176" s="218"/>
      <c r="C176" s="266" t="s">
        <v>282</v>
      </c>
      <c r="D176" s="225"/>
      <c r="E176" s="229"/>
      <c r="F176" s="233"/>
      <c r="G176" s="234"/>
      <c r="H176" s="231"/>
      <c r="I176" s="231"/>
      <c r="J176" s="231"/>
      <c r="K176" s="231"/>
      <c r="L176" s="231"/>
      <c r="M176" s="231"/>
      <c r="N176" s="220"/>
      <c r="O176" s="220"/>
      <c r="P176" s="220"/>
      <c r="Q176" s="220"/>
      <c r="R176" s="220"/>
      <c r="S176" s="220"/>
      <c r="T176" s="221"/>
      <c r="U176" s="220"/>
      <c r="V176" s="210"/>
      <c r="W176" s="210"/>
      <c r="X176" s="210"/>
      <c r="Y176" s="210"/>
      <c r="Z176" s="210"/>
      <c r="AA176" s="210"/>
      <c r="AB176" s="210"/>
      <c r="AC176" s="210"/>
      <c r="AD176" s="210"/>
      <c r="AE176" s="210" t="s">
        <v>212</v>
      </c>
      <c r="AF176" s="210"/>
      <c r="AG176" s="210"/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3" t="str">
        <f>C176</f>
        <v>Včetně rohových dílů.</v>
      </c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5">
      <c r="A177" s="211"/>
      <c r="B177" s="218"/>
      <c r="C177" s="264" t="s">
        <v>276</v>
      </c>
      <c r="D177" s="222"/>
      <c r="E177" s="227">
        <v>22</v>
      </c>
      <c r="F177" s="231"/>
      <c r="G177" s="231"/>
      <c r="H177" s="231"/>
      <c r="I177" s="231"/>
      <c r="J177" s="231"/>
      <c r="K177" s="231"/>
      <c r="L177" s="231"/>
      <c r="M177" s="231"/>
      <c r="N177" s="220"/>
      <c r="O177" s="220"/>
      <c r="P177" s="220"/>
      <c r="Q177" s="220"/>
      <c r="R177" s="220"/>
      <c r="S177" s="220"/>
      <c r="T177" s="221"/>
      <c r="U177" s="220"/>
      <c r="V177" s="210"/>
      <c r="W177" s="210"/>
      <c r="X177" s="210"/>
      <c r="Y177" s="210"/>
      <c r="Z177" s="210"/>
      <c r="AA177" s="210"/>
      <c r="AB177" s="210"/>
      <c r="AC177" s="210"/>
      <c r="AD177" s="210"/>
      <c r="AE177" s="210" t="s">
        <v>103</v>
      </c>
      <c r="AF177" s="210">
        <v>0</v>
      </c>
      <c r="AG177" s="210"/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5">
      <c r="A178" s="211"/>
      <c r="B178" s="218"/>
      <c r="C178" s="264" t="s">
        <v>277</v>
      </c>
      <c r="D178" s="222"/>
      <c r="E178" s="227">
        <v>22</v>
      </c>
      <c r="F178" s="231"/>
      <c r="G178" s="231"/>
      <c r="H178" s="231"/>
      <c r="I178" s="231"/>
      <c r="J178" s="231"/>
      <c r="K178" s="231"/>
      <c r="L178" s="231"/>
      <c r="M178" s="231"/>
      <c r="N178" s="220"/>
      <c r="O178" s="220"/>
      <c r="P178" s="220"/>
      <c r="Q178" s="220"/>
      <c r="R178" s="220"/>
      <c r="S178" s="220"/>
      <c r="T178" s="221"/>
      <c r="U178" s="220"/>
      <c r="V178" s="210"/>
      <c r="W178" s="210"/>
      <c r="X178" s="210"/>
      <c r="Y178" s="210"/>
      <c r="Z178" s="210"/>
      <c r="AA178" s="210"/>
      <c r="AB178" s="210"/>
      <c r="AC178" s="210"/>
      <c r="AD178" s="210"/>
      <c r="AE178" s="210" t="s">
        <v>103</v>
      </c>
      <c r="AF178" s="210">
        <v>0</v>
      </c>
      <c r="AG178" s="210"/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5">
      <c r="A179" s="211">
        <v>59</v>
      </c>
      <c r="B179" s="218" t="s">
        <v>283</v>
      </c>
      <c r="C179" s="263" t="s">
        <v>284</v>
      </c>
      <c r="D179" s="220" t="s">
        <v>140</v>
      </c>
      <c r="E179" s="226">
        <v>45.26</v>
      </c>
      <c r="F179" s="230">
        <f>H179+J179</f>
        <v>0</v>
      </c>
      <c r="G179" s="231">
        <f>ROUND(E179*F179,2)</f>
        <v>0</v>
      </c>
      <c r="H179" s="231"/>
      <c r="I179" s="231">
        <f>ROUND(E179*H179,2)</f>
        <v>0</v>
      </c>
      <c r="J179" s="231"/>
      <c r="K179" s="231">
        <f>ROUND(E179*J179,2)</f>
        <v>0</v>
      </c>
      <c r="L179" s="231">
        <v>21</v>
      </c>
      <c r="M179" s="231">
        <f>G179*(1+L179/100)</f>
        <v>0</v>
      </c>
      <c r="N179" s="220">
        <v>5.0000000000000001E-3</v>
      </c>
      <c r="O179" s="220">
        <f>ROUND(E179*N179,5)</f>
        <v>0.2263</v>
      </c>
      <c r="P179" s="220">
        <v>0</v>
      </c>
      <c r="Q179" s="220">
        <f>ROUND(E179*P179,5)</f>
        <v>0</v>
      </c>
      <c r="R179" s="220"/>
      <c r="S179" s="220"/>
      <c r="T179" s="221">
        <v>0</v>
      </c>
      <c r="U179" s="220">
        <f>ROUND(E179*T179,2)</f>
        <v>0</v>
      </c>
      <c r="V179" s="210"/>
      <c r="W179" s="210"/>
      <c r="X179" s="210"/>
      <c r="Y179" s="210"/>
      <c r="Z179" s="210"/>
      <c r="AA179" s="210"/>
      <c r="AB179" s="210"/>
      <c r="AC179" s="210"/>
      <c r="AD179" s="210"/>
      <c r="AE179" s="210" t="s">
        <v>101</v>
      </c>
      <c r="AF179" s="210"/>
      <c r="AG179" s="210"/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5">
      <c r="A180" s="211"/>
      <c r="B180" s="218"/>
      <c r="C180" s="264" t="s">
        <v>285</v>
      </c>
      <c r="D180" s="222"/>
      <c r="E180" s="227">
        <v>22.63</v>
      </c>
      <c r="F180" s="231"/>
      <c r="G180" s="231"/>
      <c r="H180" s="231"/>
      <c r="I180" s="231"/>
      <c r="J180" s="231"/>
      <c r="K180" s="231"/>
      <c r="L180" s="231"/>
      <c r="M180" s="231"/>
      <c r="N180" s="220"/>
      <c r="O180" s="220"/>
      <c r="P180" s="220"/>
      <c r="Q180" s="220"/>
      <c r="R180" s="220"/>
      <c r="S180" s="220"/>
      <c r="T180" s="221"/>
      <c r="U180" s="220"/>
      <c r="V180" s="210"/>
      <c r="W180" s="210"/>
      <c r="X180" s="210"/>
      <c r="Y180" s="210"/>
      <c r="Z180" s="210"/>
      <c r="AA180" s="210"/>
      <c r="AB180" s="210"/>
      <c r="AC180" s="210"/>
      <c r="AD180" s="210"/>
      <c r="AE180" s="210" t="s">
        <v>103</v>
      </c>
      <c r="AF180" s="210">
        <v>0</v>
      </c>
      <c r="AG180" s="210"/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5">
      <c r="A181" s="211"/>
      <c r="B181" s="218"/>
      <c r="C181" s="264" t="s">
        <v>286</v>
      </c>
      <c r="D181" s="222"/>
      <c r="E181" s="227">
        <v>22.63</v>
      </c>
      <c r="F181" s="231"/>
      <c r="G181" s="231"/>
      <c r="H181" s="231"/>
      <c r="I181" s="231"/>
      <c r="J181" s="231"/>
      <c r="K181" s="231"/>
      <c r="L181" s="231"/>
      <c r="M181" s="231"/>
      <c r="N181" s="220"/>
      <c r="O181" s="220"/>
      <c r="P181" s="220"/>
      <c r="Q181" s="220"/>
      <c r="R181" s="220"/>
      <c r="S181" s="220"/>
      <c r="T181" s="221"/>
      <c r="U181" s="220"/>
      <c r="V181" s="210"/>
      <c r="W181" s="210"/>
      <c r="X181" s="210"/>
      <c r="Y181" s="210"/>
      <c r="Z181" s="210"/>
      <c r="AA181" s="210"/>
      <c r="AB181" s="210"/>
      <c r="AC181" s="210"/>
      <c r="AD181" s="210"/>
      <c r="AE181" s="210" t="s">
        <v>103</v>
      </c>
      <c r="AF181" s="210">
        <v>0</v>
      </c>
      <c r="AG181" s="210"/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5">
      <c r="A182" s="211">
        <v>60</v>
      </c>
      <c r="B182" s="218" t="s">
        <v>287</v>
      </c>
      <c r="C182" s="263" t="s">
        <v>288</v>
      </c>
      <c r="D182" s="220" t="s">
        <v>100</v>
      </c>
      <c r="E182" s="226">
        <v>16.8</v>
      </c>
      <c r="F182" s="230">
        <f>H182+J182</f>
        <v>0</v>
      </c>
      <c r="G182" s="231">
        <f>ROUND(E182*F182,2)</f>
        <v>0</v>
      </c>
      <c r="H182" s="231"/>
      <c r="I182" s="231">
        <f>ROUND(E182*H182,2)</f>
        <v>0</v>
      </c>
      <c r="J182" s="231"/>
      <c r="K182" s="231">
        <f>ROUND(E182*J182,2)</f>
        <v>0</v>
      </c>
      <c r="L182" s="231">
        <v>21</v>
      </c>
      <c r="M182" s="231">
        <f>G182*(1+L182/100)</f>
        <v>0</v>
      </c>
      <c r="N182" s="220">
        <v>0</v>
      </c>
      <c r="O182" s="220">
        <f>ROUND(E182*N182,5)</f>
        <v>0</v>
      </c>
      <c r="P182" s="220">
        <v>0</v>
      </c>
      <c r="Q182" s="220">
        <f>ROUND(E182*P182,5)</f>
        <v>0</v>
      </c>
      <c r="R182" s="220"/>
      <c r="S182" s="220"/>
      <c r="T182" s="221">
        <v>3.1E-2</v>
      </c>
      <c r="U182" s="220">
        <f>ROUND(E182*T182,2)</f>
        <v>0.52</v>
      </c>
      <c r="V182" s="210"/>
      <c r="W182" s="210"/>
      <c r="X182" s="210"/>
      <c r="Y182" s="210"/>
      <c r="Z182" s="210"/>
      <c r="AA182" s="210"/>
      <c r="AB182" s="210"/>
      <c r="AC182" s="210"/>
      <c r="AD182" s="210"/>
      <c r="AE182" s="210" t="s">
        <v>101</v>
      </c>
      <c r="AF182" s="210"/>
      <c r="AG182" s="210"/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5">
      <c r="A183" s="211"/>
      <c r="B183" s="218"/>
      <c r="C183" s="264" t="s">
        <v>289</v>
      </c>
      <c r="D183" s="222"/>
      <c r="E183" s="227">
        <v>8.4</v>
      </c>
      <c r="F183" s="231"/>
      <c r="G183" s="231"/>
      <c r="H183" s="231"/>
      <c r="I183" s="231"/>
      <c r="J183" s="231"/>
      <c r="K183" s="231"/>
      <c r="L183" s="231"/>
      <c r="M183" s="231"/>
      <c r="N183" s="220"/>
      <c r="O183" s="220"/>
      <c r="P183" s="220"/>
      <c r="Q183" s="220"/>
      <c r="R183" s="220"/>
      <c r="S183" s="220"/>
      <c r="T183" s="221"/>
      <c r="U183" s="220"/>
      <c r="V183" s="210"/>
      <c r="W183" s="210"/>
      <c r="X183" s="210"/>
      <c r="Y183" s="210"/>
      <c r="Z183" s="210"/>
      <c r="AA183" s="210"/>
      <c r="AB183" s="210"/>
      <c r="AC183" s="210"/>
      <c r="AD183" s="210"/>
      <c r="AE183" s="210" t="s">
        <v>103</v>
      </c>
      <c r="AF183" s="210">
        <v>0</v>
      </c>
      <c r="AG183" s="210"/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5">
      <c r="A184" s="211"/>
      <c r="B184" s="218"/>
      <c r="C184" s="264" t="s">
        <v>290</v>
      </c>
      <c r="D184" s="222"/>
      <c r="E184" s="227">
        <v>8.4</v>
      </c>
      <c r="F184" s="231"/>
      <c r="G184" s="231"/>
      <c r="H184" s="231"/>
      <c r="I184" s="231"/>
      <c r="J184" s="231"/>
      <c r="K184" s="231"/>
      <c r="L184" s="231"/>
      <c r="M184" s="231"/>
      <c r="N184" s="220"/>
      <c r="O184" s="220"/>
      <c r="P184" s="220"/>
      <c r="Q184" s="220"/>
      <c r="R184" s="220"/>
      <c r="S184" s="220"/>
      <c r="T184" s="221"/>
      <c r="U184" s="220"/>
      <c r="V184" s="210"/>
      <c r="W184" s="210"/>
      <c r="X184" s="210"/>
      <c r="Y184" s="210"/>
      <c r="Z184" s="210"/>
      <c r="AA184" s="210"/>
      <c r="AB184" s="210"/>
      <c r="AC184" s="210"/>
      <c r="AD184" s="210"/>
      <c r="AE184" s="210" t="s">
        <v>103</v>
      </c>
      <c r="AF184" s="210">
        <v>0</v>
      </c>
      <c r="AG184" s="210"/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5">
      <c r="A185" s="211">
        <v>61</v>
      </c>
      <c r="B185" s="218" t="s">
        <v>291</v>
      </c>
      <c r="C185" s="263" t="s">
        <v>292</v>
      </c>
      <c r="D185" s="220" t="s">
        <v>100</v>
      </c>
      <c r="E185" s="226">
        <v>17.135999999999999</v>
      </c>
      <c r="F185" s="230">
        <f>H185+J185</f>
        <v>0</v>
      </c>
      <c r="G185" s="231">
        <f>ROUND(E185*F185,2)</f>
        <v>0</v>
      </c>
      <c r="H185" s="231"/>
      <c r="I185" s="231">
        <f>ROUND(E185*H185,2)</f>
        <v>0</v>
      </c>
      <c r="J185" s="231"/>
      <c r="K185" s="231">
        <f>ROUND(E185*J185,2)</f>
        <v>0</v>
      </c>
      <c r="L185" s="231">
        <v>21</v>
      </c>
      <c r="M185" s="231">
        <f>G185*(1+L185/100)</f>
        <v>0</v>
      </c>
      <c r="N185" s="220">
        <v>1.5</v>
      </c>
      <c r="O185" s="220">
        <f>ROUND(E185*N185,5)</f>
        <v>25.704000000000001</v>
      </c>
      <c r="P185" s="220">
        <v>0</v>
      </c>
      <c r="Q185" s="220">
        <f>ROUND(E185*P185,5)</f>
        <v>0</v>
      </c>
      <c r="R185" s="220"/>
      <c r="S185" s="220"/>
      <c r="T185" s="221">
        <v>0</v>
      </c>
      <c r="U185" s="220">
        <f>ROUND(E185*T185,2)</f>
        <v>0</v>
      </c>
      <c r="V185" s="210"/>
      <c r="W185" s="210"/>
      <c r="X185" s="210"/>
      <c r="Y185" s="210"/>
      <c r="Z185" s="210"/>
      <c r="AA185" s="210"/>
      <c r="AB185" s="210"/>
      <c r="AC185" s="210"/>
      <c r="AD185" s="210"/>
      <c r="AE185" s="210" t="s">
        <v>185</v>
      </c>
      <c r="AF185" s="210"/>
      <c r="AG185" s="210"/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ht="21" outlineLevel="1" x14ac:dyDescent="0.25">
      <c r="A186" s="211"/>
      <c r="B186" s="218"/>
      <c r="C186" s="266" t="s">
        <v>293</v>
      </c>
      <c r="D186" s="225"/>
      <c r="E186" s="229"/>
      <c r="F186" s="233"/>
      <c r="G186" s="234"/>
      <c r="H186" s="231"/>
      <c r="I186" s="231"/>
      <c r="J186" s="231"/>
      <c r="K186" s="231"/>
      <c r="L186" s="231"/>
      <c r="M186" s="231"/>
      <c r="N186" s="220"/>
      <c r="O186" s="220"/>
      <c r="P186" s="220"/>
      <c r="Q186" s="220"/>
      <c r="R186" s="220"/>
      <c r="S186" s="220"/>
      <c r="T186" s="221"/>
      <c r="U186" s="220"/>
      <c r="V186" s="210"/>
      <c r="W186" s="210"/>
      <c r="X186" s="210"/>
      <c r="Y186" s="210"/>
      <c r="Z186" s="210"/>
      <c r="AA186" s="210"/>
      <c r="AB186" s="210"/>
      <c r="AC186" s="210"/>
      <c r="AD186" s="210"/>
      <c r="AE186" s="210" t="s">
        <v>212</v>
      </c>
      <c r="AF186" s="210"/>
      <c r="AG186" s="210"/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3" t="str">
        <f>C186</f>
        <v>Písek čistý křemičitý (SiO2 min. 96%) kulatozrnný, bílý, bez organických komponentů, maximální frakce 2 mm z nichž max. 5% hmotnostních je nižší než 0,2 mm, splňující Vyhl. č. 238/2011 Sb.</v>
      </c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5">
      <c r="A187" s="211"/>
      <c r="B187" s="218"/>
      <c r="C187" s="264" t="s">
        <v>294</v>
      </c>
      <c r="D187" s="222"/>
      <c r="E187" s="227">
        <v>8.5679999999999996</v>
      </c>
      <c r="F187" s="231"/>
      <c r="G187" s="231"/>
      <c r="H187" s="231"/>
      <c r="I187" s="231"/>
      <c r="J187" s="231"/>
      <c r="K187" s="231"/>
      <c r="L187" s="231"/>
      <c r="M187" s="231"/>
      <c r="N187" s="220"/>
      <c r="O187" s="220"/>
      <c r="P187" s="220"/>
      <c r="Q187" s="220"/>
      <c r="R187" s="220"/>
      <c r="S187" s="220"/>
      <c r="T187" s="221"/>
      <c r="U187" s="220"/>
      <c r="V187" s="210"/>
      <c r="W187" s="210"/>
      <c r="X187" s="210"/>
      <c r="Y187" s="210"/>
      <c r="Z187" s="210"/>
      <c r="AA187" s="210"/>
      <c r="AB187" s="210"/>
      <c r="AC187" s="210"/>
      <c r="AD187" s="210"/>
      <c r="AE187" s="210" t="s">
        <v>103</v>
      </c>
      <c r="AF187" s="210">
        <v>0</v>
      </c>
      <c r="AG187" s="210"/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5">
      <c r="A188" s="211"/>
      <c r="B188" s="218"/>
      <c r="C188" s="264" t="s">
        <v>295</v>
      </c>
      <c r="D188" s="222"/>
      <c r="E188" s="227">
        <v>8.5679999999999996</v>
      </c>
      <c r="F188" s="231"/>
      <c r="G188" s="231"/>
      <c r="H188" s="231"/>
      <c r="I188" s="231"/>
      <c r="J188" s="231"/>
      <c r="K188" s="231"/>
      <c r="L188" s="231"/>
      <c r="M188" s="231"/>
      <c r="N188" s="220"/>
      <c r="O188" s="220"/>
      <c r="P188" s="220"/>
      <c r="Q188" s="220"/>
      <c r="R188" s="220"/>
      <c r="S188" s="220"/>
      <c r="T188" s="221"/>
      <c r="U188" s="220"/>
      <c r="V188" s="210"/>
      <c r="W188" s="210"/>
      <c r="X188" s="210"/>
      <c r="Y188" s="210"/>
      <c r="Z188" s="210"/>
      <c r="AA188" s="210"/>
      <c r="AB188" s="210"/>
      <c r="AC188" s="210"/>
      <c r="AD188" s="210"/>
      <c r="AE188" s="210" t="s">
        <v>103</v>
      </c>
      <c r="AF188" s="210">
        <v>0</v>
      </c>
      <c r="AG188" s="210"/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x14ac:dyDescent="0.25">
      <c r="A189" s="212" t="s">
        <v>96</v>
      </c>
      <c r="B189" s="219" t="s">
        <v>67</v>
      </c>
      <c r="C189" s="265" t="s">
        <v>68</v>
      </c>
      <c r="D189" s="223"/>
      <c r="E189" s="228"/>
      <c r="F189" s="232"/>
      <c r="G189" s="232">
        <f>SUMIF(AE190:AE190,"&lt;&gt;NOR",G190:G190)</f>
        <v>0</v>
      </c>
      <c r="H189" s="232"/>
      <c r="I189" s="232">
        <f>SUM(I190:I190)</f>
        <v>0</v>
      </c>
      <c r="J189" s="232"/>
      <c r="K189" s="232">
        <f>SUM(K190:K190)</f>
        <v>0</v>
      </c>
      <c r="L189" s="232"/>
      <c r="M189" s="232">
        <f>SUM(M190:M190)</f>
        <v>0</v>
      </c>
      <c r="N189" s="223"/>
      <c r="O189" s="223">
        <f>SUM(O190:O190)</f>
        <v>0</v>
      </c>
      <c r="P189" s="223"/>
      <c r="Q189" s="223">
        <f>SUM(Q190:Q190)</f>
        <v>0</v>
      </c>
      <c r="R189" s="223"/>
      <c r="S189" s="223"/>
      <c r="T189" s="224"/>
      <c r="U189" s="223">
        <f>SUM(U190:U190)</f>
        <v>13.21</v>
      </c>
      <c r="AE189" t="s">
        <v>97</v>
      </c>
    </row>
    <row r="190" spans="1:60" outlineLevel="1" x14ac:dyDescent="0.25">
      <c r="A190" s="242">
        <v>62</v>
      </c>
      <c r="B190" s="243" t="s">
        <v>296</v>
      </c>
      <c r="C190" s="267" t="s">
        <v>297</v>
      </c>
      <c r="D190" s="244" t="s">
        <v>121</v>
      </c>
      <c r="E190" s="245">
        <v>176.19618</v>
      </c>
      <c r="F190" s="246">
        <f>H190+J190</f>
        <v>0</v>
      </c>
      <c r="G190" s="247">
        <f>ROUND(E190*F190,2)</f>
        <v>0</v>
      </c>
      <c r="H190" s="247"/>
      <c r="I190" s="247">
        <f>ROUND(E190*H190,2)</f>
        <v>0</v>
      </c>
      <c r="J190" s="247"/>
      <c r="K190" s="247">
        <f>ROUND(E190*J190,2)</f>
        <v>0</v>
      </c>
      <c r="L190" s="247">
        <v>21</v>
      </c>
      <c r="M190" s="247">
        <f>G190*(1+L190/100)</f>
        <v>0</v>
      </c>
      <c r="N190" s="244">
        <v>0</v>
      </c>
      <c r="O190" s="244">
        <f>ROUND(E190*N190,5)</f>
        <v>0</v>
      </c>
      <c r="P190" s="244">
        <v>0</v>
      </c>
      <c r="Q190" s="244">
        <f>ROUND(E190*P190,5)</f>
        <v>0</v>
      </c>
      <c r="R190" s="244"/>
      <c r="S190" s="244"/>
      <c r="T190" s="248">
        <v>7.4999999999999997E-2</v>
      </c>
      <c r="U190" s="244">
        <f>ROUND(E190*T190,2)</f>
        <v>13.21</v>
      </c>
      <c r="V190" s="210"/>
      <c r="W190" s="210"/>
      <c r="X190" s="210"/>
      <c r="Y190" s="210"/>
      <c r="Z190" s="210"/>
      <c r="AA190" s="210"/>
      <c r="AB190" s="210"/>
      <c r="AC190" s="210"/>
      <c r="AD190" s="210"/>
      <c r="AE190" s="210" t="s">
        <v>298</v>
      </c>
      <c r="AF190" s="210"/>
      <c r="AG190" s="210"/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x14ac:dyDescent="0.25">
      <c r="A191" s="6"/>
      <c r="B191" s="7" t="s">
        <v>299</v>
      </c>
      <c r="C191" s="268" t="s">
        <v>299</v>
      </c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AC191">
        <v>12</v>
      </c>
      <c r="AD191">
        <v>21</v>
      </c>
    </row>
    <row r="192" spans="1:60" x14ac:dyDescent="0.25">
      <c r="A192" s="249"/>
      <c r="B192" s="250" t="s">
        <v>28</v>
      </c>
      <c r="C192" s="269" t="s">
        <v>299</v>
      </c>
      <c r="D192" s="251"/>
      <c r="E192" s="251"/>
      <c r="F192" s="251"/>
      <c r="G192" s="262">
        <f>G8+G28+G59+G78+G87+G106+G119+G146+G160+G189</f>
        <v>0</v>
      </c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AC192">
        <f>SUMIF(L7:L190,AC191,G7:G190)</f>
        <v>0</v>
      </c>
      <c r="AD192">
        <f>SUMIF(L7:L190,AD191,G7:G190)</f>
        <v>0</v>
      </c>
      <c r="AE192" t="s">
        <v>300</v>
      </c>
    </row>
    <row r="193" spans="1:31" x14ac:dyDescent="0.25">
      <c r="A193" s="6"/>
      <c r="B193" s="7" t="s">
        <v>299</v>
      </c>
      <c r="C193" s="268" t="s">
        <v>299</v>
      </c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spans="1:31" x14ac:dyDescent="0.25">
      <c r="A194" s="6"/>
      <c r="B194" s="7" t="s">
        <v>299</v>
      </c>
      <c r="C194" s="268" t="s">
        <v>299</v>
      </c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spans="1:31" x14ac:dyDescent="0.25">
      <c r="A195" s="252" t="s">
        <v>301</v>
      </c>
      <c r="B195" s="252"/>
      <c r="C195" s="270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spans="1:31" x14ac:dyDescent="0.25">
      <c r="A196" s="253"/>
      <c r="B196" s="254"/>
      <c r="C196" s="271"/>
      <c r="D196" s="254"/>
      <c r="E196" s="254"/>
      <c r="F196" s="254"/>
      <c r="G196" s="255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AE196" t="s">
        <v>302</v>
      </c>
    </row>
    <row r="197" spans="1:31" x14ac:dyDescent="0.25">
      <c r="A197" s="256"/>
      <c r="B197" s="257"/>
      <c r="C197" s="272"/>
      <c r="D197" s="257"/>
      <c r="E197" s="257"/>
      <c r="F197" s="257"/>
      <c r="G197" s="258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spans="1:31" x14ac:dyDescent="0.25">
      <c r="A198" s="256"/>
      <c r="B198" s="257"/>
      <c r="C198" s="272"/>
      <c r="D198" s="257"/>
      <c r="E198" s="257"/>
      <c r="F198" s="257"/>
      <c r="G198" s="258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spans="1:31" x14ac:dyDescent="0.25">
      <c r="A199" s="256"/>
      <c r="B199" s="257"/>
      <c r="C199" s="272"/>
      <c r="D199" s="257"/>
      <c r="E199" s="257"/>
      <c r="F199" s="257"/>
      <c r="G199" s="258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spans="1:31" x14ac:dyDescent="0.25">
      <c r="A200" s="259"/>
      <c r="B200" s="260"/>
      <c r="C200" s="273"/>
      <c r="D200" s="260"/>
      <c r="E200" s="260"/>
      <c r="F200" s="260"/>
      <c r="G200" s="261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spans="1:31" x14ac:dyDescent="0.25">
      <c r="A201" s="6"/>
      <c r="B201" s="7" t="s">
        <v>299</v>
      </c>
      <c r="C201" s="268" t="s">
        <v>299</v>
      </c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spans="1:31" x14ac:dyDescent="0.25">
      <c r="C202" s="274"/>
      <c r="AE202" t="s">
        <v>303</v>
      </c>
    </row>
  </sheetData>
  <mergeCells count="18">
    <mergeCell ref="C158:G158"/>
    <mergeCell ref="C167:G167"/>
    <mergeCell ref="C176:G176"/>
    <mergeCell ref="C186:G186"/>
    <mergeCell ref="A195:C195"/>
    <mergeCell ref="A196:G200"/>
    <mergeCell ref="C131:G131"/>
    <mergeCell ref="C136:G136"/>
    <mergeCell ref="C141:G141"/>
    <mergeCell ref="C144:G144"/>
    <mergeCell ref="C150:G150"/>
    <mergeCell ref="C155:G155"/>
    <mergeCell ref="A1:G1"/>
    <mergeCell ref="C2:G2"/>
    <mergeCell ref="C3:G3"/>
    <mergeCell ref="C4:G4"/>
    <mergeCell ref="C98:G98"/>
    <mergeCell ref="C124:G124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2025-03-31T17:17:44Z</dcterms:modified>
</cp:coreProperties>
</file>